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\\fural2.fural.at\Furalsysteme\technik\Wissensmanagement\Prüfzeugnisse\Schallabsorption\Prüfzeugnisse\Fural_Geprüfte Akustik - alle Sprachen\"/>
    </mc:Choice>
  </mc:AlternateContent>
  <xr:revisionPtr revIDLastSave="0" documentId="13_ncr:1_{4AA117FF-B5CD-4F1B-8F6F-C5377ACB3A5D}" xr6:coauthVersionLast="47" xr6:coauthVersionMax="47" xr10:uidLastSave="{00000000-0000-0000-0000-000000000000}"/>
  <bookViews>
    <workbookView xWindow="-120" yWindow="-120" windowWidth="29040" windowHeight="17520" activeTab="4" xr2:uid="{DCBD814C-2FB7-4BA9-8BEF-0B1FB887EDA3}"/>
  </bookViews>
  <sheets>
    <sheet name="akustický strop" sheetId="2" r:id="rId1"/>
    <sheet name="akustický ostrov" sheetId="3" r:id="rId2"/>
    <sheet name="baffel" sheetId="4" r:id="rId3"/>
    <sheet name="akustické stěny, L-absorpéry" sheetId="5" r:id="rId4"/>
    <sheet name="podélná zvuková izolace" sheetId="6" r:id="rId5"/>
  </sheets>
  <externalReferences>
    <externalReference r:id="rId6"/>
  </externalReferences>
  <definedNames>
    <definedName name="_xlnm._FilterDatabase" localSheetId="3" hidden="1">'akustické stěny, L-absorpéry'!$A$2:$BI$20</definedName>
    <definedName name="_xlnm._FilterDatabase" localSheetId="1" hidden="1">'akustický ostrov'!$A$2:$AB$31</definedName>
    <definedName name="_xlnm._FilterDatabase" localSheetId="0" hidden="1">'akustický strop'!$A$2:$AE$151</definedName>
    <definedName name="_xlnm._FilterDatabase" localSheetId="2" hidden="1">baffel!$A$2:$AI$67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M34" i="5" l="1"/>
  <c r="AL34" i="5"/>
  <c r="AK34" i="5"/>
  <c r="AJ34" i="5"/>
  <c r="AI34" i="5"/>
  <c r="AH34" i="5"/>
  <c r="AM33" i="5"/>
  <c r="AL33" i="5"/>
  <c r="AK33" i="5"/>
  <c r="AJ33" i="5"/>
  <c r="AI33" i="5"/>
  <c r="AH33" i="5"/>
  <c r="AM32" i="5"/>
  <c r="AL32" i="5"/>
  <c r="AK32" i="5"/>
  <c r="AJ32" i="5"/>
  <c r="AI32" i="5"/>
  <c r="AH32" i="5"/>
  <c r="AM31" i="5"/>
  <c r="AL31" i="5"/>
  <c r="AK31" i="5"/>
  <c r="AJ31" i="5"/>
  <c r="AI31" i="5"/>
  <c r="AH31" i="5"/>
  <c r="AM30" i="5"/>
  <c r="AL30" i="5"/>
  <c r="AK30" i="5"/>
  <c r="AJ30" i="5"/>
  <c r="AI30" i="5"/>
  <c r="AH30" i="5"/>
  <c r="AM29" i="5"/>
  <c r="AL29" i="5"/>
  <c r="AK29" i="5"/>
  <c r="AJ29" i="5"/>
  <c r="AI29" i="5"/>
  <c r="AH29" i="5"/>
  <c r="AM28" i="5"/>
  <c r="AL28" i="5"/>
  <c r="AK28" i="5"/>
  <c r="AJ28" i="5"/>
  <c r="AI28" i="5"/>
  <c r="AH28" i="5"/>
  <c r="AM27" i="5"/>
  <c r="AL27" i="5"/>
  <c r="AK27" i="5"/>
  <c r="AJ27" i="5"/>
  <c r="AI27" i="5"/>
  <c r="AH27" i="5"/>
  <c r="AM26" i="5"/>
  <c r="AL26" i="5"/>
  <c r="AK26" i="5"/>
  <c r="AJ26" i="5"/>
  <c r="AI26" i="5"/>
  <c r="AH26" i="5"/>
  <c r="AM25" i="5"/>
  <c r="AL25" i="5"/>
  <c r="AK25" i="5"/>
  <c r="AJ25" i="5"/>
  <c r="AI25" i="5"/>
  <c r="AH25" i="5"/>
  <c r="AM24" i="5"/>
  <c r="AL24" i="5"/>
  <c r="AK24" i="5"/>
  <c r="AJ24" i="5"/>
  <c r="AI24" i="5"/>
  <c r="AH24" i="5"/>
  <c r="AM23" i="5"/>
  <c r="AL23" i="5"/>
  <c r="AK23" i="5"/>
  <c r="AJ23" i="5"/>
  <c r="AI23" i="5"/>
  <c r="AH23" i="5"/>
  <c r="AM22" i="5"/>
  <c r="AL22" i="5"/>
  <c r="AK22" i="5"/>
  <c r="AJ22" i="5"/>
  <c r="AI22" i="5"/>
  <c r="AH22" i="5"/>
  <c r="AM21" i="5"/>
  <c r="AL21" i="5"/>
  <c r="AK21" i="5"/>
  <c r="AJ21" i="5"/>
  <c r="AI21" i="5"/>
  <c r="AH21" i="5"/>
  <c r="AM20" i="5"/>
  <c r="AL20" i="5"/>
  <c r="AK20" i="5"/>
  <c r="AJ20" i="5"/>
  <c r="AI20" i="5"/>
  <c r="AH20" i="5"/>
  <c r="AM19" i="5"/>
  <c r="AL19" i="5"/>
  <c r="AK19" i="5"/>
  <c r="AJ19" i="5"/>
  <c r="AI19" i="5"/>
  <c r="AH19" i="5"/>
  <c r="AM18" i="5"/>
  <c r="AL18" i="5"/>
  <c r="AK18" i="5"/>
  <c r="AJ18" i="5"/>
  <c r="AI18" i="5"/>
  <c r="AH18" i="5"/>
  <c r="AM17" i="5"/>
  <c r="AL17" i="5"/>
  <c r="AK17" i="5"/>
  <c r="AJ17" i="5"/>
  <c r="AI17" i="5"/>
  <c r="AH17" i="5"/>
  <c r="AM16" i="5"/>
  <c r="AL16" i="5"/>
  <c r="AK16" i="5"/>
  <c r="AJ16" i="5"/>
  <c r="AI16" i="5"/>
  <c r="AH16" i="5"/>
  <c r="AM15" i="5"/>
  <c r="AL15" i="5"/>
  <c r="AK15" i="5"/>
  <c r="AJ15" i="5"/>
  <c r="AI15" i="5"/>
  <c r="AH15" i="5"/>
  <c r="AM14" i="5"/>
  <c r="AL14" i="5"/>
  <c r="AK14" i="5"/>
  <c r="AJ14" i="5"/>
  <c r="AI14" i="5"/>
  <c r="AH14" i="5"/>
  <c r="AM13" i="5"/>
  <c r="AL13" i="5"/>
  <c r="AK13" i="5"/>
  <c r="AJ13" i="5"/>
  <c r="AI13" i="5"/>
  <c r="AH13" i="5"/>
  <c r="AM12" i="5"/>
  <c r="AL12" i="5"/>
  <c r="AK12" i="5"/>
  <c r="AJ12" i="5"/>
  <c r="AI12" i="5"/>
  <c r="AH12" i="5"/>
  <c r="AM11" i="5"/>
  <c r="AL11" i="5"/>
  <c r="AK11" i="5"/>
  <c r="AJ11" i="5"/>
  <c r="AI11" i="5"/>
  <c r="AH11" i="5"/>
  <c r="AM10" i="5"/>
  <c r="AL10" i="5"/>
  <c r="AK10" i="5"/>
  <c r="AJ10" i="5"/>
  <c r="AI10" i="5"/>
  <c r="AH10" i="5"/>
  <c r="AM9" i="5"/>
  <c r="AL9" i="5"/>
  <c r="AK9" i="5"/>
  <c r="AJ9" i="5"/>
  <c r="AI9" i="5"/>
  <c r="AH9" i="5"/>
  <c r="AM8" i="5"/>
  <c r="AL8" i="5"/>
  <c r="AK8" i="5"/>
  <c r="AJ8" i="5"/>
  <c r="AI8" i="5"/>
  <c r="AH8" i="5"/>
  <c r="AM7" i="5"/>
  <c r="AL7" i="5"/>
  <c r="AK7" i="5"/>
  <c r="AJ7" i="5"/>
  <c r="AI7" i="5"/>
  <c r="AH7" i="5"/>
  <c r="AM6" i="5"/>
  <c r="AL6" i="5"/>
  <c r="AK6" i="5"/>
  <c r="AJ6" i="5"/>
  <c r="AI6" i="5"/>
  <c r="AH6" i="5"/>
  <c r="AM5" i="5"/>
  <c r="AL5" i="5"/>
  <c r="AK5" i="5"/>
  <c r="AJ5" i="5"/>
  <c r="AI5" i="5"/>
  <c r="AH5" i="5"/>
  <c r="AM4" i="5"/>
  <c r="AL4" i="5"/>
  <c r="AK4" i="5"/>
  <c r="AJ4" i="5"/>
  <c r="AI4" i="5"/>
  <c r="AH4" i="5"/>
  <c r="AM3" i="5"/>
  <c r="AL3" i="5"/>
  <c r="AK3" i="5"/>
  <c r="AJ3" i="5"/>
  <c r="AI3" i="5"/>
  <c r="AH3" i="5"/>
  <c r="AP66" i="4"/>
  <c r="AO66" i="4"/>
  <c r="AN66" i="4"/>
  <c r="AM66" i="4"/>
  <c r="AL66" i="4"/>
  <c r="AK66" i="4"/>
  <c r="AP65" i="4"/>
  <c r="AO65" i="4"/>
  <c r="AN65" i="4"/>
  <c r="AM65" i="4"/>
  <c r="AL65" i="4"/>
  <c r="AK65" i="4"/>
  <c r="AP64" i="4"/>
  <c r="AO64" i="4"/>
  <c r="AN64" i="4"/>
  <c r="AM64" i="4"/>
  <c r="AL64" i="4"/>
  <c r="AK64" i="4"/>
  <c r="AP63" i="4"/>
  <c r="AO63" i="4"/>
  <c r="AN63" i="4"/>
  <c r="AM63" i="4"/>
  <c r="AL63" i="4"/>
  <c r="AK63" i="4"/>
  <c r="AP62" i="4"/>
  <c r="AO62" i="4"/>
  <c r="AN62" i="4"/>
  <c r="AM62" i="4"/>
  <c r="AL62" i="4"/>
  <c r="AK62" i="4"/>
  <c r="AP61" i="4"/>
  <c r="AO61" i="4"/>
  <c r="AN61" i="4"/>
  <c r="AM61" i="4"/>
  <c r="AL61" i="4"/>
  <c r="AK61" i="4"/>
  <c r="AP60" i="4"/>
  <c r="AO60" i="4"/>
  <c r="AN60" i="4"/>
  <c r="AM60" i="4"/>
  <c r="AL60" i="4"/>
  <c r="AK60" i="4"/>
  <c r="AP59" i="4"/>
  <c r="AO59" i="4"/>
  <c r="AN59" i="4"/>
  <c r="AM59" i="4"/>
  <c r="AL59" i="4"/>
  <c r="AK59" i="4"/>
  <c r="AP58" i="4"/>
  <c r="AO58" i="4"/>
  <c r="AN58" i="4"/>
  <c r="AM58" i="4"/>
  <c r="AL58" i="4"/>
  <c r="AK58" i="4"/>
  <c r="AP57" i="4"/>
  <c r="AO57" i="4"/>
  <c r="AN57" i="4"/>
  <c r="AM57" i="4"/>
  <c r="AL57" i="4"/>
  <c r="AK57" i="4"/>
  <c r="AP56" i="4"/>
  <c r="AO56" i="4"/>
  <c r="AN56" i="4"/>
  <c r="AM56" i="4"/>
  <c r="AL56" i="4"/>
  <c r="AK56" i="4"/>
  <c r="AP55" i="4"/>
  <c r="AO55" i="4"/>
  <c r="AN55" i="4"/>
  <c r="AM55" i="4"/>
  <c r="AL55" i="4"/>
  <c r="AK55" i="4"/>
  <c r="AP54" i="4"/>
  <c r="AO54" i="4"/>
  <c r="AN54" i="4"/>
  <c r="AM54" i="4"/>
  <c r="AL54" i="4"/>
  <c r="AK54" i="4"/>
  <c r="AP53" i="4"/>
  <c r="AO53" i="4"/>
  <c r="AN53" i="4"/>
  <c r="AM53" i="4"/>
  <c r="AL53" i="4"/>
  <c r="AK53" i="4"/>
  <c r="AP52" i="4"/>
  <c r="AO52" i="4"/>
  <c r="AN52" i="4"/>
  <c r="AM52" i="4"/>
  <c r="AL52" i="4"/>
  <c r="AK52" i="4"/>
  <c r="AP51" i="4"/>
  <c r="AO51" i="4"/>
  <c r="AN51" i="4"/>
  <c r="AM51" i="4"/>
  <c r="AL51" i="4"/>
  <c r="AK51" i="4"/>
  <c r="AP50" i="4"/>
  <c r="AO50" i="4"/>
  <c r="AN50" i="4"/>
  <c r="AM50" i="4"/>
  <c r="AL50" i="4"/>
  <c r="AK50" i="4"/>
  <c r="AP49" i="4"/>
  <c r="AO49" i="4"/>
  <c r="AN49" i="4"/>
  <c r="AM49" i="4"/>
  <c r="AL49" i="4"/>
  <c r="AK49" i="4"/>
  <c r="AP48" i="4"/>
  <c r="AO48" i="4"/>
  <c r="AN48" i="4"/>
  <c r="AM48" i="4"/>
  <c r="AL48" i="4"/>
  <c r="AK48" i="4"/>
  <c r="AP47" i="4"/>
  <c r="AO47" i="4"/>
  <c r="AN47" i="4"/>
  <c r="AM47" i="4"/>
  <c r="AL47" i="4"/>
  <c r="AK47" i="4"/>
  <c r="AP46" i="4"/>
  <c r="AO46" i="4"/>
  <c r="AN46" i="4"/>
  <c r="AM46" i="4"/>
  <c r="AL46" i="4"/>
  <c r="AK46" i="4"/>
  <c r="AP45" i="4"/>
  <c r="AO45" i="4"/>
  <c r="AN45" i="4"/>
  <c r="AM45" i="4"/>
  <c r="AL45" i="4"/>
  <c r="AK45" i="4"/>
  <c r="AP44" i="4"/>
  <c r="AO44" i="4"/>
  <c r="AN44" i="4"/>
  <c r="AM44" i="4"/>
  <c r="AL44" i="4"/>
  <c r="AK44" i="4"/>
  <c r="AP43" i="4"/>
  <c r="AO43" i="4"/>
  <c r="AN43" i="4"/>
  <c r="AM43" i="4"/>
  <c r="AL43" i="4"/>
  <c r="AK43" i="4"/>
  <c r="AP42" i="4"/>
  <c r="AO42" i="4"/>
  <c r="AN42" i="4"/>
  <c r="AM42" i="4"/>
  <c r="AL42" i="4"/>
  <c r="AK42" i="4"/>
  <c r="AP41" i="4"/>
  <c r="AO41" i="4"/>
  <c r="AN41" i="4"/>
  <c r="AM41" i="4"/>
  <c r="AL41" i="4"/>
  <c r="AK41" i="4"/>
  <c r="AP40" i="4"/>
  <c r="AO40" i="4"/>
  <c r="AN40" i="4"/>
  <c r="AM40" i="4"/>
  <c r="AL40" i="4"/>
  <c r="AK40" i="4"/>
  <c r="AP39" i="4"/>
  <c r="AO39" i="4"/>
  <c r="AN39" i="4"/>
  <c r="AM39" i="4"/>
  <c r="AL39" i="4"/>
  <c r="AK39" i="4"/>
  <c r="AP38" i="4"/>
  <c r="AO38" i="4"/>
  <c r="AN38" i="4"/>
  <c r="AM38" i="4"/>
  <c r="AL38" i="4"/>
  <c r="AK38" i="4"/>
  <c r="AP37" i="4"/>
  <c r="AO37" i="4"/>
  <c r="AN37" i="4"/>
  <c r="AM37" i="4"/>
  <c r="AL37" i="4"/>
  <c r="AK37" i="4"/>
  <c r="AP36" i="4"/>
  <c r="AO36" i="4"/>
  <c r="AN36" i="4"/>
  <c r="AM36" i="4"/>
  <c r="AL36" i="4"/>
  <c r="AK36" i="4"/>
  <c r="AP35" i="4"/>
  <c r="AO35" i="4"/>
  <c r="AN35" i="4"/>
  <c r="AM35" i="4"/>
  <c r="AL35" i="4"/>
  <c r="AK35" i="4"/>
  <c r="AP34" i="4"/>
  <c r="AO34" i="4"/>
  <c r="AN34" i="4"/>
  <c r="AM34" i="4"/>
  <c r="AL34" i="4"/>
  <c r="AK34" i="4"/>
  <c r="AP33" i="4"/>
  <c r="AO33" i="4"/>
  <c r="AN33" i="4"/>
  <c r="AM33" i="4"/>
  <c r="AL33" i="4"/>
  <c r="AK33" i="4"/>
  <c r="AP32" i="4"/>
  <c r="AO32" i="4"/>
  <c r="AN32" i="4"/>
  <c r="AM32" i="4"/>
  <c r="AL32" i="4"/>
  <c r="AK32" i="4"/>
  <c r="AP31" i="4"/>
  <c r="AO31" i="4"/>
  <c r="AN31" i="4"/>
  <c r="AM31" i="4"/>
  <c r="AL31" i="4"/>
  <c r="AK31" i="4"/>
  <c r="AP30" i="4"/>
  <c r="AO30" i="4"/>
  <c r="AN30" i="4"/>
  <c r="AM30" i="4"/>
  <c r="AL30" i="4"/>
  <c r="AK30" i="4"/>
  <c r="AP29" i="4"/>
  <c r="AO29" i="4"/>
  <c r="AN29" i="4"/>
  <c r="AM29" i="4"/>
  <c r="AL29" i="4"/>
  <c r="AK29" i="4"/>
  <c r="AP28" i="4"/>
  <c r="AO28" i="4"/>
  <c r="AN28" i="4"/>
  <c r="AM28" i="4"/>
  <c r="AL28" i="4"/>
  <c r="AK28" i="4"/>
  <c r="AP27" i="4"/>
  <c r="AO27" i="4"/>
  <c r="AN27" i="4"/>
  <c r="AM27" i="4"/>
  <c r="AL27" i="4"/>
  <c r="AK27" i="4"/>
  <c r="AP26" i="4"/>
  <c r="AO26" i="4"/>
  <c r="AN26" i="4"/>
  <c r="AM26" i="4"/>
  <c r="AL26" i="4"/>
  <c r="AK26" i="4"/>
  <c r="AP25" i="4"/>
  <c r="AO25" i="4"/>
  <c r="AN25" i="4"/>
  <c r="AM25" i="4"/>
  <c r="AL25" i="4"/>
  <c r="AK25" i="4"/>
  <c r="AP24" i="4"/>
  <c r="AO24" i="4"/>
  <c r="AN24" i="4"/>
  <c r="AM24" i="4"/>
  <c r="AL24" i="4"/>
  <c r="AK24" i="4"/>
  <c r="AP23" i="4"/>
  <c r="AO23" i="4"/>
  <c r="AN23" i="4"/>
  <c r="AM23" i="4"/>
  <c r="AL23" i="4"/>
  <c r="AK23" i="4"/>
  <c r="AP22" i="4"/>
  <c r="AO22" i="4"/>
  <c r="AN22" i="4"/>
  <c r="AM22" i="4"/>
  <c r="AL22" i="4"/>
  <c r="AK22" i="4"/>
  <c r="AP21" i="4"/>
  <c r="AO21" i="4"/>
  <c r="AN21" i="4"/>
  <c r="AM21" i="4"/>
  <c r="AL21" i="4"/>
  <c r="AK21" i="4"/>
  <c r="AP20" i="4"/>
  <c r="AO20" i="4"/>
  <c r="AN20" i="4"/>
  <c r="AM20" i="4"/>
  <c r="AL20" i="4"/>
  <c r="AK20" i="4"/>
  <c r="AP19" i="4"/>
  <c r="AO19" i="4"/>
  <c r="AN19" i="4"/>
  <c r="AM19" i="4"/>
  <c r="AL19" i="4"/>
  <c r="AK19" i="4"/>
  <c r="AP18" i="4"/>
  <c r="AO18" i="4"/>
  <c r="AN18" i="4"/>
  <c r="AM18" i="4"/>
  <c r="AL18" i="4"/>
  <c r="AK18" i="4"/>
  <c r="AP17" i="4"/>
  <c r="AO17" i="4"/>
  <c r="AN17" i="4"/>
  <c r="AM17" i="4"/>
  <c r="AL17" i="4"/>
  <c r="AK17" i="4"/>
  <c r="AP16" i="4"/>
  <c r="AO16" i="4"/>
  <c r="AN16" i="4"/>
  <c r="AM16" i="4"/>
  <c r="AL16" i="4"/>
  <c r="AK16" i="4"/>
  <c r="AP15" i="4"/>
  <c r="AO15" i="4"/>
  <c r="AN15" i="4"/>
  <c r="AM15" i="4"/>
  <c r="AL15" i="4"/>
  <c r="AK15" i="4"/>
  <c r="AP14" i="4"/>
  <c r="AO14" i="4"/>
  <c r="AN14" i="4"/>
  <c r="AM14" i="4"/>
  <c r="AL14" i="4"/>
  <c r="AK14" i="4"/>
  <c r="AP13" i="4"/>
  <c r="AO13" i="4"/>
  <c r="AN13" i="4"/>
  <c r="AM13" i="4"/>
  <c r="AL13" i="4"/>
  <c r="AK13" i="4"/>
  <c r="AP12" i="4"/>
  <c r="AO12" i="4"/>
  <c r="AN12" i="4"/>
  <c r="AM12" i="4"/>
  <c r="AL12" i="4"/>
  <c r="AK12" i="4"/>
  <c r="AP11" i="4"/>
  <c r="AO11" i="4"/>
  <c r="AN11" i="4"/>
  <c r="AM11" i="4"/>
  <c r="AL11" i="4"/>
  <c r="AK11" i="4"/>
  <c r="AP10" i="4"/>
  <c r="AO10" i="4"/>
  <c r="AN10" i="4"/>
  <c r="AM10" i="4"/>
  <c r="AL10" i="4"/>
  <c r="AK10" i="4"/>
  <c r="AP9" i="4"/>
  <c r="AO9" i="4"/>
  <c r="AN9" i="4"/>
  <c r="AM9" i="4"/>
  <c r="AL9" i="4"/>
  <c r="AK9" i="4"/>
  <c r="AP8" i="4"/>
  <c r="AO8" i="4"/>
  <c r="AN8" i="4"/>
  <c r="AM8" i="4"/>
  <c r="AL8" i="4"/>
  <c r="AK8" i="4"/>
  <c r="AP7" i="4"/>
  <c r="AO7" i="4"/>
  <c r="AN7" i="4"/>
  <c r="AM7" i="4"/>
  <c r="AL7" i="4"/>
  <c r="AK7" i="4"/>
  <c r="AP6" i="4"/>
  <c r="AO6" i="4"/>
  <c r="AN6" i="4"/>
  <c r="AM6" i="4"/>
  <c r="AL6" i="4"/>
  <c r="AK6" i="4"/>
  <c r="AP5" i="4"/>
  <c r="AO5" i="4"/>
  <c r="AN5" i="4"/>
  <c r="AM5" i="4"/>
  <c r="AL5" i="4"/>
  <c r="AK5" i="4"/>
  <c r="AP4" i="4"/>
  <c r="AO4" i="4"/>
  <c r="AN4" i="4"/>
  <c r="AM4" i="4"/>
  <c r="AL4" i="4"/>
  <c r="AK4" i="4"/>
  <c r="AP3" i="4"/>
  <c r="AO3" i="4"/>
  <c r="AN3" i="4"/>
  <c r="AM3" i="4"/>
  <c r="AL3" i="4"/>
  <c r="AK3" i="4"/>
  <c r="I31" i="3"/>
  <c r="AK31" i="3" s="1"/>
  <c r="BM31" i="3" s="1"/>
  <c r="I30" i="3"/>
  <c r="AT30" i="3" s="1"/>
  <c r="BV30" i="3" s="1"/>
  <c r="BW29" i="3"/>
  <c r="BV29" i="3"/>
  <c r="BU29" i="3"/>
  <c r="BT29" i="3"/>
  <c r="BS29" i="3"/>
  <c r="BR29" i="3"/>
  <c r="BQ29" i="3"/>
  <c r="BP29" i="3"/>
  <c r="BO29" i="3"/>
  <c r="BN29" i="3"/>
  <c r="BM29" i="3"/>
  <c r="BL29" i="3"/>
  <c r="BK29" i="3"/>
  <c r="BJ29" i="3"/>
  <c r="BI29" i="3"/>
  <c r="BH29" i="3"/>
  <c r="BG29" i="3"/>
  <c r="BF29" i="3"/>
  <c r="BB29" i="3"/>
  <c r="BA29" i="3"/>
  <c r="AZ29" i="3"/>
  <c r="AY29" i="3"/>
  <c r="AX29" i="3"/>
  <c r="AW29" i="3"/>
  <c r="I29" i="3"/>
  <c r="H29" i="3"/>
  <c r="BW28" i="3"/>
  <c r="BV28" i="3"/>
  <c r="BU28" i="3"/>
  <c r="BT28" i="3"/>
  <c r="BS28" i="3"/>
  <c r="BR28" i="3"/>
  <c r="BQ28" i="3"/>
  <c r="BP28" i="3"/>
  <c r="BO28" i="3"/>
  <c r="BN28" i="3"/>
  <c r="BM28" i="3"/>
  <c r="BL28" i="3"/>
  <c r="BK28" i="3"/>
  <c r="BJ28" i="3"/>
  <c r="BI28" i="3"/>
  <c r="BH28" i="3"/>
  <c r="BG28" i="3"/>
  <c r="BF28" i="3"/>
  <c r="BB28" i="3"/>
  <c r="BA28" i="3"/>
  <c r="AZ28" i="3"/>
  <c r="AY28" i="3"/>
  <c r="AX28" i="3"/>
  <c r="AW28" i="3"/>
  <c r="I28" i="3"/>
  <c r="H28" i="3"/>
  <c r="BW27" i="3"/>
  <c r="BV27" i="3"/>
  <c r="BU27" i="3"/>
  <c r="BT27" i="3"/>
  <c r="BS27" i="3"/>
  <c r="BR27" i="3"/>
  <c r="BQ27" i="3"/>
  <c r="BP27" i="3"/>
  <c r="BO27" i="3"/>
  <c r="BN27" i="3"/>
  <c r="BM27" i="3"/>
  <c r="BL27" i="3"/>
  <c r="BK27" i="3"/>
  <c r="BJ27" i="3"/>
  <c r="BI27" i="3"/>
  <c r="BH27" i="3"/>
  <c r="BG27" i="3"/>
  <c r="BF27" i="3"/>
  <c r="BB27" i="3"/>
  <c r="BA27" i="3"/>
  <c r="AZ27" i="3"/>
  <c r="AY27" i="3"/>
  <c r="AX27" i="3"/>
  <c r="AW27" i="3"/>
  <c r="I27" i="3"/>
  <c r="BW26" i="3"/>
  <c r="BV26" i="3"/>
  <c r="BU26" i="3"/>
  <c r="BT26" i="3"/>
  <c r="BS26" i="3"/>
  <c r="BR26" i="3"/>
  <c r="BQ26" i="3"/>
  <c r="BP26" i="3"/>
  <c r="BO26" i="3"/>
  <c r="BN26" i="3"/>
  <c r="BM26" i="3"/>
  <c r="BL26" i="3"/>
  <c r="BK26" i="3"/>
  <c r="BJ26" i="3"/>
  <c r="BI26" i="3"/>
  <c r="BH26" i="3"/>
  <c r="BG26" i="3"/>
  <c r="BF26" i="3"/>
  <c r="BB26" i="3"/>
  <c r="BA26" i="3"/>
  <c r="AZ26" i="3"/>
  <c r="AY26" i="3"/>
  <c r="AX26" i="3"/>
  <c r="AW26" i="3"/>
  <c r="I26" i="3"/>
  <c r="BW25" i="3"/>
  <c r="BV25" i="3"/>
  <c r="BU25" i="3"/>
  <c r="BT25" i="3"/>
  <c r="BS25" i="3"/>
  <c r="BR25" i="3"/>
  <c r="BQ25" i="3"/>
  <c r="BP25" i="3"/>
  <c r="BO25" i="3"/>
  <c r="BN25" i="3"/>
  <c r="BM25" i="3"/>
  <c r="BL25" i="3"/>
  <c r="BK25" i="3"/>
  <c r="BJ25" i="3"/>
  <c r="BI25" i="3"/>
  <c r="BH25" i="3"/>
  <c r="BG25" i="3"/>
  <c r="BF25" i="3"/>
  <c r="BB25" i="3"/>
  <c r="BA25" i="3"/>
  <c r="AZ25" i="3"/>
  <c r="AY25" i="3"/>
  <c r="AX25" i="3"/>
  <c r="AW25" i="3"/>
  <c r="I25" i="3"/>
  <c r="BW24" i="3"/>
  <c r="BV24" i="3"/>
  <c r="BU24" i="3"/>
  <c r="CD24" i="3" s="1"/>
  <c r="BT24" i="3"/>
  <c r="BS24" i="3"/>
  <c r="BR24" i="3"/>
  <c r="BQ24" i="3"/>
  <c r="BP24" i="3"/>
  <c r="BO24" i="3"/>
  <c r="BN24" i="3"/>
  <c r="BM24" i="3"/>
  <c r="BL24" i="3"/>
  <c r="BK24" i="3"/>
  <c r="BJ24" i="3"/>
  <c r="BI24" i="3"/>
  <c r="BH24" i="3"/>
  <c r="BG24" i="3"/>
  <c r="BF24" i="3"/>
  <c r="BB24" i="3"/>
  <c r="BA24" i="3"/>
  <c r="AZ24" i="3"/>
  <c r="AY24" i="3"/>
  <c r="AX24" i="3"/>
  <c r="AW24" i="3"/>
  <c r="I24" i="3"/>
  <c r="BW23" i="3"/>
  <c r="BV23" i="3"/>
  <c r="BU23" i="3"/>
  <c r="BT23" i="3"/>
  <c r="BS23" i="3"/>
  <c r="BR23" i="3"/>
  <c r="BQ23" i="3"/>
  <c r="BP23" i="3"/>
  <c r="BO23" i="3"/>
  <c r="BN23" i="3"/>
  <c r="BM23" i="3"/>
  <c r="BL23" i="3"/>
  <c r="BK23" i="3"/>
  <c r="BJ23" i="3"/>
  <c r="BI23" i="3"/>
  <c r="BH23" i="3"/>
  <c r="BG23" i="3"/>
  <c r="BF23" i="3"/>
  <c r="BB23" i="3"/>
  <c r="BA23" i="3"/>
  <c r="AZ23" i="3"/>
  <c r="AY23" i="3"/>
  <c r="AX23" i="3"/>
  <c r="AW23" i="3"/>
  <c r="I23" i="3"/>
  <c r="BW22" i="3"/>
  <c r="BV22" i="3"/>
  <c r="BU22" i="3"/>
  <c r="BT22" i="3"/>
  <c r="BS22" i="3"/>
  <c r="BR22" i="3"/>
  <c r="BQ22" i="3"/>
  <c r="BP22" i="3"/>
  <c r="BO22" i="3"/>
  <c r="BN22" i="3"/>
  <c r="BM22" i="3"/>
  <c r="BL22" i="3"/>
  <c r="BK22" i="3"/>
  <c r="BJ22" i="3"/>
  <c r="BI22" i="3"/>
  <c r="BH22" i="3"/>
  <c r="BG22" i="3"/>
  <c r="BF22" i="3"/>
  <c r="BB22" i="3"/>
  <c r="BA22" i="3"/>
  <c r="AZ22" i="3"/>
  <c r="AY22" i="3"/>
  <c r="AX22" i="3"/>
  <c r="AW22" i="3"/>
  <c r="I22" i="3"/>
  <c r="BW21" i="3"/>
  <c r="BV21" i="3"/>
  <c r="BU21" i="3"/>
  <c r="BT21" i="3"/>
  <c r="BS21" i="3"/>
  <c r="BR21" i="3"/>
  <c r="BQ21" i="3"/>
  <c r="BP21" i="3"/>
  <c r="BO21" i="3"/>
  <c r="BN21" i="3"/>
  <c r="BM21" i="3"/>
  <c r="BL21" i="3"/>
  <c r="BK21" i="3"/>
  <c r="BJ21" i="3"/>
  <c r="BI21" i="3"/>
  <c r="BH21" i="3"/>
  <c r="BG21" i="3"/>
  <c r="BF21" i="3"/>
  <c r="BB21" i="3"/>
  <c r="BA21" i="3"/>
  <c r="AZ21" i="3"/>
  <c r="AY21" i="3"/>
  <c r="AX21" i="3"/>
  <c r="AW21" i="3"/>
  <c r="I21" i="3"/>
  <c r="BW20" i="3"/>
  <c r="BV20" i="3"/>
  <c r="BU20" i="3"/>
  <c r="BT20" i="3"/>
  <c r="BS20" i="3"/>
  <c r="BR20" i="3"/>
  <c r="BQ20" i="3"/>
  <c r="BP20" i="3"/>
  <c r="BO20" i="3"/>
  <c r="BN20" i="3"/>
  <c r="BM20" i="3"/>
  <c r="BL20" i="3"/>
  <c r="BK20" i="3"/>
  <c r="BJ20" i="3"/>
  <c r="BI20" i="3"/>
  <c r="BH20" i="3"/>
  <c r="BG20" i="3"/>
  <c r="BF20" i="3"/>
  <c r="BB20" i="3"/>
  <c r="BA20" i="3"/>
  <c r="AZ20" i="3"/>
  <c r="AY20" i="3"/>
  <c r="AX20" i="3"/>
  <c r="AW20" i="3"/>
  <c r="I20" i="3"/>
  <c r="BW19" i="3"/>
  <c r="BV19" i="3"/>
  <c r="BU19" i="3"/>
  <c r="BT19" i="3"/>
  <c r="BS19" i="3"/>
  <c r="BR19" i="3"/>
  <c r="BQ19" i="3"/>
  <c r="BP19" i="3"/>
  <c r="BO19" i="3"/>
  <c r="BN19" i="3"/>
  <c r="BM19" i="3"/>
  <c r="BL19" i="3"/>
  <c r="BK19" i="3"/>
  <c r="BJ19" i="3"/>
  <c r="BI19" i="3"/>
  <c r="BH19" i="3"/>
  <c r="BG19" i="3"/>
  <c r="BF19" i="3"/>
  <c r="BB19" i="3"/>
  <c r="BA19" i="3"/>
  <c r="AZ19" i="3"/>
  <c r="AY19" i="3"/>
  <c r="AX19" i="3"/>
  <c r="AW19" i="3"/>
  <c r="I19" i="3"/>
  <c r="BW18" i="3"/>
  <c r="BV18" i="3"/>
  <c r="BU18" i="3"/>
  <c r="BT18" i="3"/>
  <c r="BS18" i="3"/>
  <c r="BR18" i="3"/>
  <c r="BQ18" i="3"/>
  <c r="BP18" i="3"/>
  <c r="BO18" i="3"/>
  <c r="BN18" i="3"/>
  <c r="BM18" i="3"/>
  <c r="BL18" i="3"/>
  <c r="BK18" i="3"/>
  <c r="BJ18" i="3"/>
  <c r="BI18" i="3"/>
  <c r="BH18" i="3"/>
  <c r="BG18" i="3"/>
  <c r="BF18" i="3"/>
  <c r="BB18" i="3"/>
  <c r="BA18" i="3"/>
  <c r="AZ18" i="3"/>
  <c r="AY18" i="3"/>
  <c r="AX18" i="3"/>
  <c r="AW18" i="3"/>
  <c r="I18" i="3"/>
  <c r="BW17" i="3"/>
  <c r="BV17" i="3"/>
  <c r="BU17" i="3"/>
  <c r="BT17" i="3"/>
  <c r="BS17" i="3"/>
  <c r="BR17" i="3"/>
  <c r="BQ17" i="3"/>
  <c r="BP17" i="3"/>
  <c r="BO17" i="3"/>
  <c r="BN17" i="3"/>
  <c r="BM17" i="3"/>
  <c r="BL17" i="3"/>
  <c r="BK17" i="3"/>
  <c r="BJ17" i="3"/>
  <c r="BI17" i="3"/>
  <c r="BH17" i="3"/>
  <c r="BG17" i="3"/>
  <c r="BF17" i="3"/>
  <c r="BB17" i="3"/>
  <c r="BA17" i="3"/>
  <c r="AZ17" i="3"/>
  <c r="AY17" i="3"/>
  <c r="AX17" i="3"/>
  <c r="AW17" i="3"/>
  <c r="I17" i="3"/>
  <c r="BW16" i="3"/>
  <c r="BV16" i="3"/>
  <c r="BU16" i="3"/>
  <c r="BT16" i="3"/>
  <c r="BS16" i="3"/>
  <c r="BR16" i="3"/>
  <c r="BQ16" i="3"/>
  <c r="BP16" i="3"/>
  <c r="BO16" i="3"/>
  <c r="BN16" i="3"/>
  <c r="BM16" i="3"/>
  <c r="BL16" i="3"/>
  <c r="BK16" i="3"/>
  <c r="BJ16" i="3"/>
  <c r="BI16" i="3"/>
  <c r="BH16" i="3"/>
  <c r="BG16" i="3"/>
  <c r="BF16" i="3"/>
  <c r="BB16" i="3"/>
  <c r="BA16" i="3"/>
  <c r="AZ16" i="3"/>
  <c r="AY16" i="3"/>
  <c r="AX16" i="3"/>
  <c r="AW16" i="3"/>
  <c r="I16" i="3"/>
  <c r="BW15" i="3"/>
  <c r="BV15" i="3"/>
  <c r="BU15" i="3"/>
  <c r="BT15" i="3"/>
  <c r="BS15" i="3"/>
  <c r="BR15" i="3"/>
  <c r="BQ15" i="3"/>
  <c r="BP15" i="3"/>
  <c r="BO15" i="3"/>
  <c r="BN15" i="3"/>
  <c r="BM15" i="3"/>
  <c r="BL15" i="3"/>
  <c r="BK15" i="3"/>
  <c r="BJ15" i="3"/>
  <c r="BI15" i="3"/>
  <c r="BH15" i="3"/>
  <c r="BG15" i="3"/>
  <c r="BF15" i="3"/>
  <c r="BB15" i="3"/>
  <c r="BA15" i="3"/>
  <c r="AZ15" i="3"/>
  <c r="AY15" i="3"/>
  <c r="AX15" i="3"/>
  <c r="AW15" i="3"/>
  <c r="I15" i="3"/>
  <c r="BW14" i="3"/>
  <c r="BV14" i="3"/>
  <c r="BU14" i="3"/>
  <c r="BT14" i="3"/>
  <c r="BS14" i="3"/>
  <c r="BR14" i="3"/>
  <c r="BQ14" i="3"/>
  <c r="BP14" i="3"/>
  <c r="BO14" i="3"/>
  <c r="BN14" i="3"/>
  <c r="BM14" i="3"/>
  <c r="BL14" i="3"/>
  <c r="BK14" i="3"/>
  <c r="BJ14" i="3"/>
  <c r="BI14" i="3"/>
  <c r="BH14" i="3"/>
  <c r="BG14" i="3"/>
  <c r="BF14" i="3"/>
  <c r="BB14" i="3"/>
  <c r="BA14" i="3"/>
  <c r="AZ14" i="3"/>
  <c r="AY14" i="3"/>
  <c r="AX14" i="3"/>
  <c r="AW14" i="3"/>
  <c r="I14" i="3"/>
  <c r="BW13" i="3"/>
  <c r="BV13" i="3"/>
  <c r="BU13" i="3"/>
  <c r="BT13" i="3"/>
  <c r="BS13" i="3"/>
  <c r="BR13" i="3"/>
  <c r="BQ13" i="3"/>
  <c r="BP13" i="3"/>
  <c r="BO13" i="3"/>
  <c r="BN13" i="3"/>
  <c r="BM13" i="3"/>
  <c r="BL13" i="3"/>
  <c r="BK13" i="3"/>
  <c r="BJ13" i="3"/>
  <c r="BI13" i="3"/>
  <c r="BH13" i="3"/>
  <c r="BG13" i="3"/>
  <c r="BF13" i="3"/>
  <c r="BB13" i="3"/>
  <c r="BA13" i="3"/>
  <c r="AZ13" i="3"/>
  <c r="AY13" i="3"/>
  <c r="AX13" i="3"/>
  <c r="AW13" i="3"/>
  <c r="I13" i="3"/>
  <c r="BW12" i="3"/>
  <c r="BV12" i="3"/>
  <c r="BU12" i="3"/>
  <c r="BT12" i="3"/>
  <c r="BS12" i="3"/>
  <c r="BR12" i="3"/>
  <c r="BQ12" i="3"/>
  <c r="BP12" i="3"/>
  <c r="BO12" i="3"/>
  <c r="BN12" i="3"/>
  <c r="BM12" i="3"/>
  <c r="BL12" i="3"/>
  <c r="BK12" i="3"/>
  <c r="BJ12" i="3"/>
  <c r="BI12" i="3"/>
  <c r="BH12" i="3"/>
  <c r="BG12" i="3"/>
  <c r="BF12" i="3"/>
  <c r="BB12" i="3"/>
  <c r="BA12" i="3"/>
  <c r="AZ12" i="3"/>
  <c r="AY12" i="3"/>
  <c r="AX12" i="3"/>
  <c r="AW12" i="3"/>
  <c r="I12" i="3"/>
  <c r="BW11" i="3"/>
  <c r="BV11" i="3"/>
  <c r="BU11" i="3"/>
  <c r="BT11" i="3"/>
  <c r="BS11" i="3"/>
  <c r="BR11" i="3"/>
  <c r="BQ11" i="3"/>
  <c r="BP11" i="3"/>
  <c r="BO11" i="3"/>
  <c r="BN11" i="3"/>
  <c r="BM11" i="3"/>
  <c r="BL11" i="3"/>
  <c r="BK11" i="3"/>
  <c r="BJ11" i="3"/>
  <c r="BI11" i="3"/>
  <c r="BH11" i="3"/>
  <c r="BG11" i="3"/>
  <c r="BF11" i="3"/>
  <c r="BB11" i="3"/>
  <c r="BA11" i="3"/>
  <c r="AZ11" i="3"/>
  <c r="AY11" i="3"/>
  <c r="AX11" i="3"/>
  <c r="AW11" i="3"/>
  <c r="I11" i="3"/>
  <c r="BW10" i="3"/>
  <c r="BV10" i="3"/>
  <c r="BU10" i="3"/>
  <c r="BT10" i="3"/>
  <c r="BS10" i="3"/>
  <c r="BR10" i="3"/>
  <c r="BQ10" i="3"/>
  <c r="BP10" i="3"/>
  <c r="BO10" i="3"/>
  <c r="BN10" i="3"/>
  <c r="BM10" i="3"/>
  <c r="BL10" i="3"/>
  <c r="BK10" i="3"/>
  <c r="BJ10" i="3"/>
  <c r="BI10" i="3"/>
  <c r="BH10" i="3"/>
  <c r="BG10" i="3"/>
  <c r="BF10" i="3"/>
  <c r="BB10" i="3"/>
  <c r="BA10" i="3"/>
  <c r="AZ10" i="3"/>
  <c r="AY10" i="3"/>
  <c r="AX10" i="3"/>
  <c r="AW10" i="3"/>
  <c r="I10" i="3"/>
  <c r="BW9" i="3"/>
  <c r="BV9" i="3"/>
  <c r="BU9" i="3"/>
  <c r="BT9" i="3"/>
  <c r="BS9" i="3"/>
  <c r="BR9" i="3"/>
  <c r="BQ9" i="3"/>
  <c r="BP9" i="3"/>
  <c r="BO9" i="3"/>
  <c r="BN9" i="3"/>
  <c r="BM9" i="3"/>
  <c r="BL9" i="3"/>
  <c r="BK9" i="3"/>
  <c r="BJ9" i="3"/>
  <c r="BI9" i="3"/>
  <c r="BH9" i="3"/>
  <c r="BG9" i="3"/>
  <c r="BF9" i="3"/>
  <c r="BB9" i="3"/>
  <c r="BA9" i="3"/>
  <c r="AZ9" i="3"/>
  <c r="AY9" i="3"/>
  <c r="AX9" i="3"/>
  <c r="AW9" i="3"/>
  <c r="I9" i="3"/>
  <c r="BW8" i="3"/>
  <c r="BV8" i="3"/>
  <c r="BU8" i="3"/>
  <c r="BT8" i="3"/>
  <c r="BS8" i="3"/>
  <c r="BR8" i="3"/>
  <c r="BQ8" i="3"/>
  <c r="BP8" i="3"/>
  <c r="BO8" i="3"/>
  <c r="BN8" i="3"/>
  <c r="BM8" i="3"/>
  <c r="BL8" i="3"/>
  <c r="BK8" i="3"/>
  <c r="BJ8" i="3"/>
  <c r="BI8" i="3"/>
  <c r="BH8" i="3"/>
  <c r="BG8" i="3"/>
  <c r="BF8" i="3"/>
  <c r="BB8" i="3"/>
  <c r="BA8" i="3"/>
  <c r="AZ8" i="3"/>
  <c r="AY8" i="3"/>
  <c r="AX8" i="3"/>
  <c r="AW8" i="3"/>
  <c r="I8" i="3"/>
  <c r="BW7" i="3"/>
  <c r="BV7" i="3"/>
  <c r="BU7" i="3"/>
  <c r="BT7" i="3"/>
  <c r="BS7" i="3"/>
  <c r="BR7" i="3"/>
  <c r="BQ7" i="3"/>
  <c r="BP7" i="3"/>
  <c r="BO7" i="3"/>
  <c r="BN7" i="3"/>
  <c r="BM7" i="3"/>
  <c r="BL7" i="3"/>
  <c r="BK7" i="3"/>
  <c r="BJ7" i="3"/>
  <c r="BI7" i="3"/>
  <c r="BH7" i="3"/>
  <c r="BG7" i="3"/>
  <c r="BF7" i="3"/>
  <c r="BB7" i="3"/>
  <c r="BA7" i="3"/>
  <c r="AZ7" i="3"/>
  <c r="AY7" i="3"/>
  <c r="AX7" i="3"/>
  <c r="AW7" i="3"/>
  <c r="I7" i="3"/>
  <c r="BW6" i="3"/>
  <c r="BV6" i="3"/>
  <c r="BU6" i="3"/>
  <c r="BT6" i="3"/>
  <c r="BS6" i="3"/>
  <c r="BR6" i="3"/>
  <c r="BQ6" i="3"/>
  <c r="BP6" i="3"/>
  <c r="BO6" i="3"/>
  <c r="BN6" i="3"/>
  <c r="BM6" i="3"/>
  <c r="BL6" i="3"/>
  <c r="BK6" i="3"/>
  <c r="BJ6" i="3"/>
  <c r="BI6" i="3"/>
  <c r="BH6" i="3"/>
  <c r="BG6" i="3"/>
  <c r="BF6" i="3"/>
  <c r="BB6" i="3"/>
  <c r="BA6" i="3"/>
  <c r="AZ6" i="3"/>
  <c r="AY6" i="3"/>
  <c r="AX6" i="3"/>
  <c r="AW6" i="3"/>
  <c r="I6" i="3"/>
  <c r="BW5" i="3"/>
  <c r="BV5" i="3"/>
  <c r="BU5" i="3"/>
  <c r="BT5" i="3"/>
  <c r="BS5" i="3"/>
  <c r="BR5" i="3"/>
  <c r="BQ5" i="3"/>
  <c r="BP5" i="3"/>
  <c r="BO5" i="3"/>
  <c r="BN5" i="3"/>
  <c r="BM5" i="3"/>
  <c r="BL5" i="3"/>
  <c r="BK5" i="3"/>
  <c r="BJ5" i="3"/>
  <c r="BI5" i="3"/>
  <c r="BH5" i="3"/>
  <c r="BG5" i="3"/>
  <c r="BF5" i="3"/>
  <c r="BB5" i="3"/>
  <c r="BA5" i="3"/>
  <c r="AZ5" i="3"/>
  <c r="AY5" i="3"/>
  <c r="AX5" i="3"/>
  <c r="AW5" i="3"/>
  <c r="I5" i="3"/>
  <c r="H5" i="3" s="1"/>
  <c r="BW4" i="3"/>
  <c r="BV4" i="3"/>
  <c r="BU4" i="3"/>
  <c r="BT4" i="3"/>
  <c r="BS4" i="3"/>
  <c r="BR4" i="3"/>
  <c r="BQ4" i="3"/>
  <c r="BP4" i="3"/>
  <c r="BO4" i="3"/>
  <c r="BN4" i="3"/>
  <c r="BM4" i="3"/>
  <c r="BL4" i="3"/>
  <c r="BK4" i="3"/>
  <c r="BJ4" i="3"/>
  <c r="BI4" i="3"/>
  <c r="BH4" i="3"/>
  <c r="BG4" i="3"/>
  <c r="BF4" i="3"/>
  <c r="BB4" i="3"/>
  <c r="BA4" i="3"/>
  <c r="AZ4" i="3"/>
  <c r="AY4" i="3"/>
  <c r="AX4" i="3"/>
  <c r="AW4" i="3"/>
  <c r="I4" i="3"/>
  <c r="BW3" i="3"/>
  <c r="BV3" i="3"/>
  <c r="BU3" i="3"/>
  <c r="BT3" i="3"/>
  <c r="BS3" i="3"/>
  <c r="BR3" i="3"/>
  <c r="BQ3" i="3"/>
  <c r="BP3" i="3"/>
  <c r="BO3" i="3"/>
  <c r="BN3" i="3"/>
  <c r="BM3" i="3"/>
  <c r="BL3" i="3"/>
  <c r="BK3" i="3"/>
  <c r="BJ3" i="3"/>
  <c r="BI3" i="3"/>
  <c r="BH3" i="3"/>
  <c r="BG3" i="3"/>
  <c r="BF3" i="3"/>
  <c r="BB3" i="3"/>
  <c r="BA3" i="3"/>
  <c r="AZ3" i="3"/>
  <c r="AY3" i="3"/>
  <c r="AX3" i="3"/>
  <c r="AW3" i="3"/>
  <c r="I3" i="3"/>
  <c r="AL148" i="2"/>
  <c r="AK148" i="2"/>
  <c r="AJ148" i="2"/>
  <c r="AI148" i="2"/>
  <c r="AH148" i="2"/>
  <c r="AG148" i="2"/>
  <c r="AL147" i="2"/>
  <c r="AK147" i="2"/>
  <c r="AJ147" i="2"/>
  <c r="AI147" i="2"/>
  <c r="AH147" i="2"/>
  <c r="AG147" i="2"/>
  <c r="AL146" i="2"/>
  <c r="AK146" i="2"/>
  <c r="AJ146" i="2"/>
  <c r="AI146" i="2"/>
  <c r="AH146" i="2"/>
  <c r="AG146" i="2"/>
  <c r="AL145" i="2"/>
  <c r="AK145" i="2"/>
  <c r="AJ145" i="2"/>
  <c r="AI145" i="2"/>
  <c r="AH145" i="2"/>
  <c r="AG145" i="2"/>
  <c r="AL144" i="2"/>
  <c r="AK144" i="2"/>
  <c r="AJ144" i="2"/>
  <c r="AI144" i="2"/>
  <c r="AH144" i="2"/>
  <c r="AG144" i="2"/>
  <c r="AL143" i="2"/>
  <c r="AK143" i="2"/>
  <c r="AJ143" i="2"/>
  <c r="AI143" i="2"/>
  <c r="AH143" i="2"/>
  <c r="AG143" i="2"/>
  <c r="AL142" i="2"/>
  <c r="AK142" i="2"/>
  <c r="AJ142" i="2"/>
  <c r="AI142" i="2"/>
  <c r="AH142" i="2"/>
  <c r="AG142" i="2"/>
  <c r="AL141" i="2"/>
  <c r="AK141" i="2"/>
  <c r="AJ141" i="2"/>
  <c r="AI141" i="2"/>
  <c r="AH141" i="2"/>
  <c r="AG141" i="2"/>
  <c r="AL140" i="2"/>
  <c r="AK140" i="2"/>
  <c r="AJ140" i="2"/>
  <c r="AI140" i="2"/>
  <c r="AH140" i="2"/>
  <c r="AG140" i="2"/>
  <c r="AL139" i="2"/>
  <c r="AK139" i="2"/>
  <c r="AJ139" i="2"/>
  <c r="AI139" i="2"/>
  <c r="AH139" i="2"/>
  <c r="AG139" i="2"/>
  <c r="AL138" i="2"/>
  <c r="AK138" i="2"/>
  <c r="AJ138" i="2"/>
  <c r="AI138" i="2"/>
  <c r="AH138" i="2"/>
  <c r="AG138" i="2"/>
  <c r="AL137" i="2"/>
  <c r="AK137" i="2"/>
  <c r="AJ137" i="2"/>
  <c r="AI137" i="2"/>
  <c r="AH137" i="2"/>
  <c r="AG137" i="2"/>
  <c r="AL136" i="2"/>
  <c r="AK136" i="2"/>
  <c r="AJ136" i="2"/>
  <c r="AI136" i="2"/>
  <c r="AH136" i="2"/>
  <c r="AG136" i="2"/>
  <c r="AL135" i="2"/>
  <c r="AK135" i="2"/>
  <c r="AJ135" i="2"/>
  <c r="AI135" i="2"/>
  <c r="AH135" i="2"/>
  <c r="AG135" i="2"/>
  <c r="AL134" i="2"/>
  <c r="AK134" i="2"/>
  <c r="AJ134" i="2"/>
  <c r="AI134" i="2"/>
  <c r="AH134" i="2"/>
  <c r="AG134" i="2"/>
  <c r="AL133" i="2"/>
  <c r="AK133" i="2"/>
  <c r="AJ133" i="2"/>
  <c r="AI133" i="2"/>
  <c r="AH133" i="2"/>
  <c r="AG133" i="2"/>
  <c r="AL132" i="2"/>
  <c r="AK132" i="2"/>
  <c r="AJ132" i="2"/>
  <c r="AI132" i="2"/>
  <c r="AH132" i="2"/>
  <c r="AG132" i="2"/>
  <c r="AL131" i="2"/>
  <c r="AK131" i="2"/>
  <c r="AJ131" i="2"/>
  <c r="AI131" i="2"/>
  <c r="AH131" i="2"/>
  <c r="AG131" i="2"/>
  <c r="AL130" i="2"/>
  <c r="AK130" i="2"/>
  <c r="AJ130" i="2"/>
  <c r="AI130" i="2"/>
  <c r="AH130" i="2"/>
  <c r="AG130" i="2"/>
  <c r="AL129" i="2"/>
  <c r="AK129" i="2"/>
  <c r="AJ129" i="2"/>
  <c r="AI129" i="2"/>
  <c r="AH129" i="2"/>
  <c r="AG129" i="2"/>
  <c r="AL128" i="2"/>
  <c r="AK128" i="2"/>
  <c r="AJ128" i="2"/>
  <c r="AI128" i="2"/>
  <c r="AH128" i="2"/>
  <c r="AG128" i="2"/>
  <c r="AL127" i="2"/>
  <c r="AK127" i="2"/>
  <c r="AJ127" i="2"/>
  <c r="AI127" i="2"/>
  <c r="AH127" i="2"/>
  <c r="AG127" i="2"/>
  <c r="AL126" i="2"/>
  <c r="AK126" i="2"/>
  <c r="AJ126" i="2"/>
  <c r="AI126" i="2"/>
  <c r="AH126" i="2"/>
  <c r="AG126" i="2"/>
  <c r="AL125" i="2"/>
  <c r="AK125" i="2"/>
  <c r="AJ125" i="2"/>
  <c r="AI125" i="2"/>
  <c r="AH125" i="2"/>
  <c r="AG125" i="2"/>
  <c r="AL124" i="2"/>
  <c r="AK124" i="2"/>
  <c r="AJ124" i="2"/>
  <c r="AI124" i="2"/>
  <c r="AH124" i="2"/>
  <c r="AG124" i="2"/>
  <c r="AL123" i="2"/>
  <c r="AK123" i="2"/>
  <c r="AJ123" i="2"/>
  <c r="AI123" i="2"/>
  <c r="AH123" i="2"/>
  <c r="AG123" i="2"/>
  <c r="AL122" i="2"/>
  <c r="AK122" i="2"/>
  <c r="AJ122" i="2"/>
  <c r="AI122" i="2"/>
  <c r="AH122" i="2"/>
  <c r="AG122" i="2"/>
  <c r="AL121" i="2"/>
  <c r="AK121" i="2"/>
  <c r="AJ121" i="2"/>
  <c r="AI121" i="2"/>
  <c r="AH121" i="2"/>
  <c r="AG121" i="2"/>
  <c r="AL120" i="2"/>
  <c r="AK120" i="2"/>
  <c r="AJ120" i="2"/>
  <c r="AI120" i="2"/>
  <c r="AH120" i="2"/>
  <c r="AG120" i="2"/>
  <c r="AL119" i="2"/>
  <c r="AK119" i="2"/>
  <c r="AJ119" i="2"/>
  <c r="AI119" i="2"/>
  <c r="AH119" i="2"/>
  <c r="AG119" i="2"/>
  <c r="AL118" i="2"/>
  <c r="AK118" i="2"/>
  <c r="AJ118" i="2"/>
  <c r="AI118" i="2"/>
  <c r="AH118" i="2"/>
  <c r="AG118" i="2"/>
  <c r="AL117" i="2"/>
  <c r="AK117" i="2"/>
  <c r="AJ117" i="2"/>
  <c r="AI117" i="2"/>
  <c r="AH117" i="2"/>
  <c r="AG117" i="2"/>
  <c r="AL116" i="2"/>
  <c r="AK116" i="2"/>
  <c r="AJ116" i="2"/>
  <c r="AI116" i="2"/>
  <c r="AH116" i="2"/>
  <c r="AG116" i="2"/>
  <c r="AL115" i="2"/>
  <c r="AK115" i="2"/>
  <c r="AJ115" i="2"/>
  <c r="AI115" i="2"/>
  <c r="AH115" i="2"/>
  <c r="AG115" i="2"/>
  <c r="AL114" i="2"/>
  <c r="AK114" i="2"/>
  <c r="AJ114" i="2"/>
  <c r="AI114" i="2"/>
  <c r="AH114" i="2"/>
  <c r="AG114" i="2"/>
  <c r="AL113" i="2"/>
  <c r="AK113" i="2"/>
  <c r="AJ113" i="2"/>
  <c r="AI113" i="2"/>
  <c r="AH113" i="2"/>
  <c r="AG113" i="2"/>
  <c r="AL112" i="2"/>
  <c r="AK112" i="2"/>
  <c r="AJ112" i="2"/>
  <c r="AI112" i="2"/>
  <c r="AH112" i="2"/>
  <c r="AG112" i="2"/>
  <c r="AL111" i="2"/>
  <c r="AK111" i="2"/>
  <c r="AJ111" i="2"/>
  <c r="AI111" i="2"/>
  <c r="AH111" i="2"/>
  <c r="AG111" i="2"/>
  <c r="AL110" i="2"/>
  <c r="AK110" i="2"/>
  <c r="AJ110" i="2"/>
  <c r="AI110" i="2"/>
  <c r="AH110" i="2"/>
  <c r="AG110" i="2"/>
  <c r="AL109" i="2"/>
  <c r="AK109" i="2"/>
  <c r="AJ109" i="2"/>
  <c r="AI109" i="2"/>
  <c r="AH109" i="2"/>
  <c r="AG109" i="2"/>
  <c r="AL108" i="2"/>
  <c r="AK108" i="2"/>
  <c r="AJ108" i="2"/>
  <c r="AI108" i="2"/>
  <c r="AH108" i="2"/>
  <c r="AG108" i="2"/>
  <c r="AL107" i="2"/>
  <c r="AK107" i="2"/>
  <c r="AJ107" i="2"/>
  <c r="AI107" i="2"/>
  <c r="AH107" i="2"/>
  <c r="AG107" i="2"/>
  <c r="AL106" i="2"/>
  <c r="AK106" i="2"/>
  <c r="AJ106" i="2"/>
  <c r="AI106" i="2"/>
  <c r="AH106" i="2"/>
  <c r="AG106" i="2"/>
  <c r="AL105" i="2"/>
  <c r="AK105" i="2"/>
  <c r="AJ105" i="2"/>
  <c r="AI105" i="2"/>
  <c r="AH105" i="2"/>
  <c r="AG105" i="2"/>
  <c r="AL104" i="2"/>
  <c r="AK104" i="2"/>
  <c r="AJ104" i="2"/>
  <c r="AI104" i="2"/>
  <c r="AH104" i="2"/>
  <c r="AG104" i="2"/>
  <c r="AL103" i="2"/>
  <c r="AK103" i="2"/>
  <c r="AJ103" i="2"/>
  <c r="AI103" i="2"/>
  <c r="AH103" i="2"/>
  <c r="AG103" i="2"/>
  <c r="AL102" i="2"/>
  <c r="AK102" i="2"/>
  <c r="AJ102" i="2"/>
  <c r="AI102" i="2"/>
  <c r="AH102" i="2"/>
  <c r="AG102" i="2"/>
  <c r="AL101" i="2"/>
  <c r="AK101" i="2"/>
  <c r="AJ101" i="2"/>
  <c r="AI101" i="2"/>
  <c r="AH101" i="2"/>
  <c r="AG101" i="2"/>
  <c r="AL100" i="2"/>
  <c r="AK100" i="2"/>
  <c r="AJ100" i="2"/>
  <c r="AI100" i="2"/>
  <c r="AH100" i="2"/>
  <c r="AG100" i="2"/>
  <c r="AL99" i="2"/>
  <c r="AK99" i="2"/>
  <c r="AJ99" i="2"/>
  <c r="AI99" i="2"/>
  <c r="AH99" i="2"/>
  <c r="AG99" i="2"/>
  <c r="AL98" i="2"/>
  <c r="AK98" i="2"/>
  <c r="AJ98" i="2"/>
  <c r="AI98" i="2"/>
  <c r="AH98" i="2"/>
  <c r="AG98" i="2"/>
  <c r="AL97" i="2"/>
  <c r="AK97" i="2"/>
  <c r="AJ97" i="2"/>
  <c r="AI97" i="2"/>
  <c r="AH97" i="2"/>
  <c r="AG97" i="2"/>
  <c r="AL96" i="2"/>
  <c r="AK96" i="2"/>
  <c r="AJ96" i="2"/>
  <c r="AI96" i="2"/>
  <c r="AH96" i="2"/>
  <c r="AG96" i="2"/>
  <c r="AL95" i="2"/>
  <c r="AK95" i="2"/>
  <c r="AJ95" i="2"/>
  <c r="AI95" i="2"/>
  <c r="AH95" i="2"/>
  <c r="AG95" i="2"/>
  <c r="AL94" i="2"/>
  <c r="AK94" i="2"/>
  <c r="AJ94" i="2"/>
  <c r="AI94" i="2"/>
  <c r="AH94" i="2"/>
  <c r="AG94" i="2"/>
  <c r="AL93" i="2"/>
  <c r="AK93" i="2"/>
  <c r="AJ93" i="2"/>
  <c r="AI93" i="2"/>
  <c r="AH93" i="2"/>
  <c r="AG93" i="2"/>
  <c r="AL92" i="2"/>
  <c r="AK92" i="2"/>
  <c r="AJ92" i="2"/>
  <c r="AI92" i="2"/>
  <c r="AH92" i="2"/>
  <c r="AG92" i="2"/>
  <c r="AL91" i="2"/>
  <c r="AK91" i="2"/>
  <c r="AJ91" i="2"/>
  <c r="AI91" i="2"/>
  <c r="AH91" i="2"/>
  <c r="AG91" i="2"/>
  <c r="AL90" i="2"/>
  <c r="AK90" i="2"/>
  <c r="AJ90" i="2"/>
  <c r="AI90" i="2"/>
  <c r="AH90" i="2"/>
  <c r="AG90" i="2"/>
  <c r="AL89" i="2"/>
  <c r="AK89" i="2"/>
  <c r="AJ89" i="2"/>
  <c r="AI89" i="2"/>
  <c r="AH89" i="2"/>
  <c r="AG89" i="2"/>
  <c r="AL88" i="2"/>
  <c r="AK88" i="2"/>
  <c r="AJ88" i="2"/>
  <c r="AI88" i="2"/>
  <c r="AH88" i="2"/>
  <c r="AG88" i="2"/>
  <c r="AL87" i="2"/>
  <c r="AK87" i="2"/>
  <c r="AJ87" i="2"/>
  <c r="AI87" i="2"/>
  <c r="AH87" i="2"/>
  <c r="AG87" i="2"/>
  <c r="AL86" i="2"/>
  <c r="AK86" i="2"/>
  <c r="AJ86" i="2"/>
  <c r="AI86" i="2"/>
  <c r="AH86" i="2"/>
  <c r="AG86" i="2"/>
  <c r="AL85" i="2"/>
  <c r="AK85" i="2"/>
  <c r="AJ85" i="2"/>
  <c r="AI85" i="2"/>
  <c r="AH85" i="2"/>
  <c r="AG85" i="2"/>
  <c r="AL84" i="2"/>
  <c r="AK84" i="2"/>
  <c r="AJ84" i="2"/>
  <c r="AI84" i="2"/>
  <c r="AH84" i="2"/>
  <c r="AG84" i="2"/>
  <c r="AL83" i="2"/>
  <c r="AK83" i="2"/>
  <c r="AJ83" i="2"/>
  <c r="AI83" i="2"/>
  <c r="AH83" i="2"/>
  <c r="AG83" i="2"/>
  <c r="AL82" i="2"/>
  <c r="AK82" i="2"/>
  <c r="AJ82" i="2"/>
  <c r="AI82" i="2"/>
  <c r="AH82" i="2"/>
  <c r="AG82" i="2"/>
  <c r="AL81" i="2"/>
  <c r="AK81" i="2"/>
  <c r="AJ81" i="2"/>
  <c r="AI81" i="2"/>
  <c r="AH81" i="2"/>
  <c r="AG81" i="2"/>
  <c r="AL80" i="2"/>
  <c r="AK80" i="2"/>
  <c r="AJ80" i="2"/>
  <c r="AI80" i="2"/>
  <c r="AH80" i="2"/>
  <c r="AG80" i="2"/>
  <c r="AL79" i="2"/>
  <c r="AK79" i="2"/>
  <c r="AJ79" i="2"/>
  <c r="AI79" i="2"/>
  <c r="AH79" i="2"/>
  <c r="AG79" i="2"/>
  <c r="AL78" i="2"/>
  <c r="AK78" i="2"/>
  <c r="AJ78" i="2"/>
  <c r="AI78" i="2"/>
  <c r="AH78" i="2"/>
  <c r="AG78" i="2"/>
  <c r="AL77" i="2"/>
  <c r="AK77" i="2"/>
  <c r="AJ77" i="2"/>
  <c r="AI77" i="2"/>
  <c r="AH77" i="2"/>
  <c r="AG77" i="2"/>
  <c r="AL76" i="2"/>
  <c r="AK76" i="2"/>
  <c r="AJ76" i="2"/>
  <c r="AI76" i="2"/>
  <c r="AH76" i="2"/>
  <c r="AG76" i="2"/>
  <c r="AL75" i="2"/>
  <c r="AK75" i="2"/>
  <c r="AJ75" i="2"/>
  <c r="AI75" i="2"/>
  <c r="AH75" i="2"/>
  <c r="AG75" i="2"/>
  <c r="AL74" i="2"/>
  <c r="AK74" i="2"/>
  <c r="AJ74" i="2"/>
  <c r="AI74" i="2"/>
  <c r="AH74" i="2"/>
  <c r="AG74" i="2"/>
  <c r="AL73" i="2"/>
  <c r="AK73" i="2"/>
  <c r="AJ73" i="2"/>
  <c r="AI73" i="2"/>
  <c r="AH73" i="2"/>
  <c r="AG73" i="2"/>
  <c r="AL72" i="2"/>
  <c r="AK72" i="2"/>
  <c r="AJ72" i="2"/>
  <c r="AI72" i="2"/>
  <c r="AH72" i="2"/>
  <c r="AG72" i="2"/>
  <c r="AL71" i="2"/>
  <c r="AK71" i="2"/>
  <c r="AJ71" i="2"/>
  <c r="AI71" i="2"/>
  <c r="AH71" i="2"/>
  <c r="AG71" i="2"/>
  <c r="AL70" i="2"/>
  <c r="AK70" i="2"/>
  <c r="AJ70" i="2"/>
  <c r="AI70" i="2"/>
  <c r="AH70" i="2"/>
  <c r="AG70" i="2"/>
  <c r="AL69" i="2"/>
  <c r="AK69" i="2"/>
  <c r="AJ69" i="2"/>
  <c r="AI69" i="2"/>
  <c r="AH69" i="2"/>
  <c r="AG69" i="2"/>
  <c r="AL68" i="2"/>
  <c r="AK68" i="2"/>
  <c r="AJ68" i="2"/>
  <c r="AI68" i="2"/>
  <c r="AH68" i="2"/>
  <c r="AG68" i="2"/>
  <c r="AL67" i="2"/>
  <c r="AK67" i="2"/>
  <c r="AJ67" i="2"/>
  <c r="AI67" i="2"/>
  <c r="AH67" i="2"/>
  <c r="AG67" i="2"/>
  <c r="AL66" i="2"/>
  <c r="AK66" i="2"/>
  <c r="AJ66" i="2"/>
  <c r="AI66" i="2"/>
  <c r="AH66" i="2"/>
  <c r="AG66" i="2"/>
  <c r="AL65" i="2"/>
  <c r="AK65" i="2"/>
  <c r="AJ65" i="2"/>
  <c r="AI65" i="2"/>
  <c r="AH65" i="2"/>
  <c r="AG65" i="2"/>
  <c r="AL64" i="2"/>
  <c r="AK64" i="2"/>
  <c r="AJ64" i="2"/>
  <c r="AI64" i="2"/>
  <c r="AH64" i="2"/>
  <c r="AG64" i="2"/>
  <c r="AL63" i="2"/>
  <c r="AK63" i="2"/>
  <c r="AJ63" i="2"/>
  <c r="AI63" i="2"/>
  <c r="AH63" i="2"/>
  <c r="AG63" i="2"/>
  <c r="AL62" i="2"/>
  <c r="AK62" i="2"/>
  <c r="AJ62" i="2"/>
  <c r="AI62" i="2"/>
  <c r="AH62" i="2"/>
  <c r="AG62" i="2"/>
  <c r="AL61" i="2"/>
  <c r="AK61" i="2"/>
  <c r="AJ61" i="2"/>
  <c r="AI61" i="2"/>
  <c r="AH61" i="2"/>
  <c r="AG61" i="2"/>
  <c r="AL60" i="2"/>
  <c r="AK60" i="2"/>
  <c r="AJ60" i="2"/>
  <c r="AI60" i="2"/>
  <c r="AH60" i="2"/>
  <c r="AG60" i="2"/>
  <c r="AL59" i="2"/>
  <c r="AK59" i="2"/>
  <c r="AJ59" i="2"/>
  <c r="AI59" i="2"/>
  <c r="AH59" i="2"/>
  <c r="AG59" i="2"/>
  <c r="AL58" i="2"/>
  <c r="AK58" i="2"/>
  <c r="AJ58" i="2"/>
  <c r="AI58" i="2"/>
  <c r="AH58" i="2"/>
  <c r="AG58" i="2"/>
  <c r="AL57" i="2"/>
  <c r="AK57" i="2"/>
  <c r="AJ57" i="2"/>
  <c r="AI57" i="2"/>
  <c r="AH57" i="2"/>
  <c r="AG57" i="2"/>
  <c r="AL56" i="2"/>
  <c r="AK56" i="2"/>
  <c r="AJ56" i="2"/>
  <c r="AI56" i="2"/>
  <c r="AH56" i="2"/>
  <c r="AG56" i="2"/>
  <c r="AL55" i="2"/>
  <c r="AK55" i="2"/>
  <c r="AJ55" i="2"/>
  <c r="AI55" i="2"/>
  <c r="AH55" i="2"/>
  <c r="AG55" i="2"/>
  <c r="AL54" i="2"/>
  <c r="AK54" i="2"/>
  <c r="AJ54" i="2"/>
  <c r="AI54" i="2"/>
  <c r="AH54" i="2"/>
  <c r="AG54" i="2"/>
  <c r="AL53" i="2"/>
  <c r="AK53" i="2"/>
  <c r="AJ53" i="2"/>
  <c r="AI53" i="2"/>
  <c r="AH53" i="2"/>
  <c r="AG53" i="2"/>
  <c r="AL52" i="2"/>
  <c r="AK52" i="2"/>
  <c r="AJ52" i="2"/>
  <c r="AI52" i="2"/>
  <c r="AH52" i="2"/>
  <c r="AG52" i="2"/>
  <c r="AL51" i="2"/>
  <c r="AK51" i="2"/>
  <c r="AJ51" i="2"/>
  <c r="AI51" i="2"/>
  <c r="AH51" i="2"/>
  <c r="AG51" i="2"/>
  <c r="AL50" i="2"/>
  <c r="AK50" i="2"/>
  <c r="AJ50" i="2"/>
  <c r="AI50" i="2"/>
  <c r="AH50" i="2"/>
  <c r="AG50" i="2"/>
  <c r="AL49" i="2"/>
  <c r="AK49" i="2"/>
  <c r="AJ49" i="2"/>
  <c r="AI49" i="2"/>
  <c r="AH49" i="2"/>
  <c r="AG49" i="2"/>
  <c r="AL48" i="2"/>
  <c r="AK48" i="2"/>
  <c r="AJ48" i="2"/>
  <c r="AI48" i="2"/>
  <c r="AH48" i="2"/>
  <c r="AG48" i="2"/>
  <c r="AL47" i="2"/>
  <c r="AK47" i="2"/>
  <c r="AJ47" i="2"/>
  <c r="AI47" i="2"/>
  <c r="AH47" i="2"/>
  <c r="AG47" i="2"/>
  <c r="AL46" i="2"/>
  <c r="AK46" i="2"/>
  <c r="AJ46" i="2"/>
  <c r="AI46" i="2"/>
  <c r="AH46" i="2"/>
  <c r="AG46" i="2"/>
  <c r="AL45" i="2"/>
  <c r="AK45" i="2"/>
  <c r="AJ45" i="2"/>
  <c r="AI45" i="2"/>
  <c r="AH45" i="2"/>
  <c r="AG45" i="2"/>
  <c r="AL44" i="2"/>
  <c r="AK44" i="2"/>
  <c r="AJ44" i="2"/>
  <c r="AI44" i="2"/>
  <c r="AH44" i="2"/>
  <c r="AG44" i="2"/>
  <c r="AL43" i="2"/>
  <c r="AK43" i="2"/>
  <c r="AJ43" i="2"/>
  <c r="AI43" i="2"/>
  <c r="AH43" i="2"/>
  <c r="AG43" i="2"/>
  <c r="AL42" i="2"/>
  <c r="AK42" i="2"/>
  <c r="AJ42" i="2"/>
  <c r="AI42" i="2"/>
  <c r="AH42" i="2"/>
  <c r="AG42" i="2"/>
  <c r="AL41" i="2"/>
  <c r="AK41" i="2"/>
  <c r="AJ41" i="2"/>
  <c r="AI41" i="2"/>
  <c r="AH41" i="2"/>
  <c r="AG41" i="2"/>
  <c r="AL40" i="2"/>
  <c r="AK40" i="2"/>
  <c r="AJ40" i="2"/>
  <c r="AI40" i="2"/>
  <c r="AH40" i="2"/>
  <c r="AG40" i="2"/>
  <c r="AL39" i="2"/>
  <c r="AK39" i="2"/>
  <c r="AJ39" i="2"/>
  <c r="AI39" i="2"/>
  <c r="AH39" i="2"/>
  <c r="AG39" i="2"/>
  <c r="AL38" i="2"/>
  <c r="AK38" i="2"/>
  <c r="AJ38" i="2"/>
  <c r="AI38" i="2"/>
  <c r="AH38" i="2"/>
  <c r="AG38" i="2"/>
  <c r="AL37" i="2"/>
  <c r="AK37" i="2"/>
  <c r="AJ37" i="2"/>
  <c r="AI37" i="2"/>
  <c r="AH37" i="2"/>
  <c r="AG37" i="2"/>
  <c r="AL36" i="2"/>
  <c r="AK36" i="2"/>
  <c r="AJ36" i="2"/>
  <c r="AI36" i="2"/>
  <c r="AH36" i="2"/>
  <c r="AG36" i="2"/>
  <c r="AL35" i="2"/>
  <c r="AK35" i="2"/>
  <c r="AJ35" i="2"/>
  <c r="AI35" i="2"/>
  <c r="AH35" i="2"/>
  <c r="AG35" i="2"/>
  <c r="AL34" i="2"/>
  <c r="AK34" i="2"/>
  <c r="AJ34" i="2"/>
  <c r="AI34" i="2"/>
  <c r="AH34" i="2"/>
  <c r="AG34" i="2"/>
  <c r="AL33" i="2"/>
  <c r="AK33" i="2"/>
  <c r="AJ33" i="2"/>
  <c r="AI33" i="2"/>
  <c r="AH33" i="2"/>
  <c r="AG33" i="2"/>
  <c r="AL32" i="2"/>
  <c r="AK32" i="2"/>
  <c r="AJ32" i="2"/>
  <c r="AI32" i="2"/>
  <c r="AH32" i="2"/>
  <c r="AG32" i="2"/>
  <c r="AL31" i="2"/>
  <c r="AK31" i="2"/>
  <c r="AJ31" i="2"/>
  <c r="AI31" i="2"/>
  <c r="AH31" i="2"/>
  <c r="AG31" i="2"/>
  <c r="AL30" i="2"/>
  <c r="AK30" i="2"/>
  <c r="AJ30" i="2"/>
  <c r="AI30" i="2"/>
  <c r="AH30" i="2"/>
  <c r="AG30" i="2"/>
  <c r="AL29" i="2"/>
  <c r="AK29" i="2"/>
  <c r="AJ29" i="2"/>
  <c r="AI29" i="2"/>
  <c r="AH29" i="2"/>
  <c r="AG29" i="2"/>
  <c r="AL28" i="2"/>
  <c r="AK28" i="2"/>
  <c r="AJ28" i="2"/>
  <c r="AI28" i="2"/>
  <c r="AH28" i="2"/>
  <c r="AG28" i="2"/>
  <c r="AL27" i="2"/>
  <c r="AK27" i="2"/>
  <c r="AJ27" i="2"/>
  <c r="AI27" i="2"/>
  <c r="AH27" i="2"/>
  <c r="AG27" i="2"/>
  <c r="AL26" i="2"/>
  <c r="AK26" i="2"/>
  <c r="AJ26" i="2"/>
  <c r="AI26" i="2"/>
  <c r="AH26" i="2"/>
  <c r="AG26" i="2"/>
  <c r="AL25" i="2"/>
  <c r="AK25" i="2"/>
  <c r="AJ25" i="2"/>
  <c r="AI25" i="2"/>
  <c r="AH25" i="2"/>
  <c r="AG25" i="2"/>
  <c r="AL24" i="2"/>
  <c r="AK24" i="2"/>
  <c r="AJ24" i="2"/>
  <c r="AI24" i="2"/>
  <c r="AH24" i="2"/>
  <c r="AG24" i="2"/>
  <c r="AL23" i="2"/>
  <c r="AK23" i="2"/>
  <c r="AJ23" i="2"/>
  <c r="AI23" i="2"/>
  <c r="AH23" i="2"/>
  <c r="AG23" i="2"/>
  <c r="AL22" i="2"/>
  <c r="AK22" i="2"/>
  <c r="AJ22" i="2"/>
  <c r="AI22" i="2"/>
  <c r="AH22" i="2"/>
  <c r="AG22" i="2"/>
  <c r="AL21" i="2"/>
  <c r="AK21" i="2"/>
  <c r="AJ21" i="2"/>
  <c r="AI21" i="2"/>
  <c r="AH21" i="2"/>
  <c r="AG21" i="2"/>
  <c r="AL20" i="2"/>
  <c r="AK20" i="2"/>
  <c r="AJ20" i="2"/>
  <c r="AI20" i="2"/>
  <c r="AH20" i="2"/>
  <c r="AG20" i="2"/>
  <c r="AL19" i="2"/>
  <c r="AK19" i="2"/>
  <c r="AJ19" i="2"/>
  <c r="AI19" i="2"/>
  <c r="AH19" i="2"/>
  <c r="AG19" i="2"/>
  <c r="AL18" i="2"/>
  <c r="AK18" i="2"/>
  <c r="AJ18" i="2"/>
  <c r="AI18" i="2"/>
  <c r="AH18" i="2"/>
  <c r="AG18" i="2"/>
  <c r="AL17" i="2"/>
  <c r="AK17" i="2"/>
  <c r="AJ17" i="2"/>
  <c r="AI17" i="2"/>
  <c r="AH17" i="2"/>
  <c r="AG17" i="2"/>
  <c r="AL16" i="2"/>
  <c r="AK16" i="2"/>
  <c r="AJ16" i="2"/>
  <c r="AI16" i="2"/>
  <c r="AH16" i="2"/>
  <c r="AG16" i="2"/>
  <c r="AL15" i="2"/>
  <c r="AK15" i="2"/>
  <c r="AJ15" i="2"/>
  <c r="AI15" i="2"/>
  <c r="AH15" i="2"/>
  <c r="AG15" i="2"/>
  <c r="AL14" i="2"/>
  <c r="AK14" i="2"/>
  <c r="AJ14" i="2"/>
  <c r="AI14" i="2"/>
  <c r="AH14" i="2"/>
  <c r="AG14" i="2"/>
  <c r="AL13" i="2"/>
  <c r="AK13" i="2"/>
  <c r="AJ13" i="2"/>
  <c r="AI13" i="2"/>
  <c r="AH13" i="2"/>
  <c r="AG13" i="2"/>
  <c r="AL12" i="2"/>
  <c r="AK12" i="2"/>
  <c r="AJ12" i="2"/>
  <c r="AI12" i="2"/>
  <c r="AH12" i="2"/>
  <c r="AG12" i="2"/>
  <c r="AL11" i="2"/>
  <c r="AK11" i="2"/>
  <c r="AJ11" i="2"/>
  <c r="AI11" i="2"/>
  <c r="AH11" i="2"/>
  <c r="AG11" i="2"/>
  <c r="AL10" i="2"/>
  <c r="AK10" i="2"/>
  <c r="AJ10" i="2"/>
  <c r="AI10" i="2"/>
  <c r="AH10" i="2"/>
  <c r="AG10" i="2"/>
  <c r="AL9" i="2"/>
  <c r="AK9" i="2"/>
  <c r="AJ9" i="2"/>
  <c r="AI9" i="2"/>
  <c r="AH9" i="2"/>
  <c r="AG9" i="2"/>
  <c r="AL8" i="2"/>
  <c r="AK8" i="2"/>
  <c r="AJ8" i="2"/>
  <c r="AI8" i="2"/>
  <c r="AH8" i="2"/>
  <c r="AG8" i="2"/>
  <c r="AL7" i="2"/>
  <c r="AK7" i="2"/>
  <c r="AJ7" i="2"/>
  <c r="AI7" i="2"/>
  <c r="AH7" i="2"/>
  <c r="AG7" i="2"/>
  <c r="AL6" i="2"/>
  <c r="AK6" i="2"/>
  <c r="AJ6" i="2"/>
  <c r="AI6" i="2"/>
  <c r="AH6" i="2"/>
  <c r="AG6" i="2"/>
  <c r="AL5" i="2"/>
  <c r="AK5" i="2"/>
  <c r="AJ5" i="2"/>
  <c r="AI5" i="2"/>
  <c r="AH5" i="2"/>
  <c r="AG5" i="2"/>
  <c r="AL4" i="2"/>
  <c r="AK4" i="2"/>
  <c r="AJ4" i="2"/>
  <c r="AI4" i="2"/>
  <c r="AH4" i="2"/>
  <c r="AG4" i="2"/>
  <c r="AL3" i="2"/>
  <c r="AK3" i="2"/>
  <c r="AJ3" i="2"/>
  <c r="AI3" i="2"/>
  <c r="AH3" i="2"/>
  <c r="AG3" i="2"/>
  <c r="BZ6" i="3" l="1"/>
  <c r="BZ9" i="3"/>
  <c r="BZ13" i="3"/>
  <c r="BZ17" i="3"/>
  <c r="CC3" i="3"/>
  <c r="BY6" i="3"/>
  <c r="CA25" i="3"/>
  <c r="CB10" i="3"/>
  <c r="CB14" i="3"/>
  <c r="CB18" i="3"/>
  <c r="CC29" i="3"/>
  <c r="BY4" i="3"/>
  <c r="BY24" i="3"/>
  <c r="CD25" i="3"/>
  <c r="BY22" i="3"/>
  <c r="BZ19" i="3"/>
  <c r="BZ25" i="3"/>
  <c r="CC21" i="3"/>
  <c r="CA3" i="3"/>
  <c r="CA23" i="3"/>
  <c r="CA27" i="3"/>
  <c r="BY28" i="3"/>
  <c r="BY18" i="3"/>
  <c r="CB15" i="3"/>
  <c r="BZ28" i="3"/>
  <c r="BY9" i="3"/>
  <c r="CD10" i="3"/>
  <c r="CA24" i="3"/>
  <c r="CB9" i="3"/>
  <c r="CB13" i="3"/>
  <c r="CB17" i="3"/>
  <c r="BZ22" i="3"/>
  <c r="BZ29" i="3"/>
  <c r="BY21" i="3"/>
  <c r="CB23" i="3"/>
  <c r="CC26" i="3"/>
  <c r="CC7" i="3"/>
  <c r="CC15" i="3"/>
  <c r="BY25" i="3"/>
  <c r="CA5" i="3"/>
  <c r="CB8" i="3"/>
  <c r="CB12" i="3"/>
  <c r="CB16" i="3"/>
  <c r="BZ21" i="3"/>
  <c r="CC23" i="3"/>
  <c r="CD26" i="3"/>
  <c r="CC4" i="3"/>
  <c r="BY14" i="3"/>
  <c r="BY12" i="3"/>
  <c r="CD13" i="3"/>
  <c r="BZ4" i="3"/>
  <c r="CA7" i="3"/>
  <c r="CA19" i="3"/>
  <c r="BY3" i="3"/>
  <c r="CB5" i="3"/>
  <c r="CB24" i="3"/>
  <c r="CA28" i="3"/>
  <c r="BY29" i="3"/>
  <c r="BZ10" i="3"/>
  <c r="BZ14" i="3"/>
  <c r="BZ18" i="3"/>
  <c r="CC20" i="3"/>
  <c r="CD23" i="3"/>
  <c r="BZ3" i="3"/>
  <c r="CC5" i="3"/>
  <c r="CD8" i="3"/>
  <c r="BY11" i="3"/>
  <c r="CD12" i="3"/>
  <c r="BY15" i="3"/>
  <c r="CD16" i="3"/>
  <c r="CB28" i="3"/>
  <c r="BY19" i="3"/>
  <c r="CD20" i="3"/>
  <c r="BY5" i="3"/>
  <c r="CC6" i="3"/>
  <c r="BY8" i="3"/>
  <c r="CD9" i="3"/>
  <c r="BZ11" i="3"/>
  <c r="BZ15" i="3"/>
  <c r="BY16" i="3"/>
  <c r="BZ5" i="3"/>
  <c r="CD6" i="3"/>
  <c r="CA11" i="3"/>
  <c r="BY27" i="3"/>
  <c r="CB4" i="3"/>
  <c r="CB7" i="3"/>
  <c r="CC10" i="3"/>
  <c r="CD21" i="3"/>
  <c r="BZ23" i="3"/>
  <c r="CA26" i="3"/>
  <c r="CD28" i="3"/>
  <c r="CB29" i="3"/>
  <c r="CB3" i="3"/>
  <c r="CA15" i="3"/>
  <c r="CB25" i="3"/>
  <c r="CD4" i="3"/>
  <c r="CD14" i="3"/>
  <c r="CD18" i="3"/>
  <c r="BY13" i="3"/>
  <c r="BZ27" i="3"/>
  <c r="CA13" i="3"/>
  <c r="CA17" i="3"/>
  <c r="CD19" i="3"/>
  <c r="CB20" i="3"/>
  <c r="CB26" i="3"/>
  <c r="CA9" i="3"/>
  <c r="CC16" i="3"/>
  <c r="BZ7" i="3"/>
  <c r="CC22" i="3"/>
  <c r="CA10" i="3"/>
  <c r="CC12" i="3"/>
  <c r="CC28" i="3"/>
  <c r="CD3" i="3"/>
  <c r="CA4" i="3"/>
  <c r="CD15" i="3"/>
  <c r="AG30" i="3"/>
  <c r="BI30" i="3" s="1"/>
  <c r="CA14" i="3"/>
  <c r="AE30" i="3"/>
  <c r="BG30" i="3" s="1"/>
  <c r="CB19" i="3"/>
  <c r="CC11" i="3"/>
  <c r="BZ20" i="3"/>
  <c r="CC27" i="3"/>
  <c r="AI30" i="3"/>
  <c r="BK30" i="3" s="1"/>
  <c r="AH30" i="3"/>
  <c r="BJ30" i="3" s="1"/>
  <c r="CC14" i="3"/>
  <c r="CC19" i="3"/>
  <c r="CA22" i="3"/>
  <c r="AU30" i="3"/>
  <c r="BW30" i="3" s="1"/>
  <c r="BY10" i="3"/>
  <c r="CA12" i="3"/>
  <c r="BY23" i="3"/>
  <c r="CA6" i="3"/>
  <c r="CD11" i="3"/>
  <c r="CA20" i="3"/>
  <c r="BY26" i="3"/>
  <c r="AO31" i="3"/>
  <c r="BQ31" i="3" s="1"/>
  <c r="AQ31" i="3"/>
  <c r="BS31" i="3" s="1"/>
  <c r="CD7" i="3"/>
  <c r="CA8" i="3"/>
  <c r="CC17" i="3"/>
  <c r="CA18" i="3"/>
  <c r="CC24" i="3"/>
  <c r="AR31" i="3"/>
  <c r="BT31" i="3" s="1"/>
  <c r="CD17" i="3"/>
  <c r="CB22" i="3"/>
  <c r="CB27" i="3"/>
  <c r="AS31" i="3"/>
  <c r="AM31" i="3"/>
  <c r="BO31" i="3" s="1"/>
  <c r="AU31" i="3"/>
  <c r="BW31" i="3" s="1"/>
  <c r="AN31" i="3"/>
  <c r="BP31" i="3" s="1"/>
  <c r="CA29" i="3"/>
  <c r="BZ8" i="3"/>
  <c r="CA21" i="3"/>
  <c r="AP31" i="3"/>
  <c r="BY7" i="3"/>
  <c r="CC13" i="3"/>
  <c r="BZ16" i="3"/>
  <c r="CB21" i="3"/>
  <c r="CD27" i="3"/>
  <c r="CD29" i="3"/>
  <c r="BZ24" i="3"/>
  <c r="AL31" i="3"/>
  <c r="BN31" i="3" s="1"/>
  <c r="CD5" i="3"/>
  <c r="CC8" i="3"/>
  <c r="CA16" i="3"/>
  <c r="BY17" i="3"/>
  <c r="CC18" i="3"/>
  <c r="BY20" i="3"/>
  <c r="BZ26" i="3"/>
  <c r="CC9" i="3"/>
  <c r="AT31" i="3"/>
  <c r="BV31" i="3" s="1"/>
  <c r="CB6" i="3"/>
  <c r="CB11" i="3"/>
  <c r="BZ12" i="3"/>
  <c r="CD22" i="3"/>
  <c r="CC25" i="3"/>
  <c r="AF30" i="3"/>
  <c r="BH30" i="3" s="1"/>
  <c r="AD30" i="3"/>
  <c r="AO30" i="3"/>
  <c r="BQ30" i="3" s="1"/>
  <c r="AG31" i="3"/>
  <c r="AQ30" i="3"/>
  <c r="BS30" i="3" s="1"/>
  <c r="AH31" i="3"/>
  <c r="BJ31" i="3" s="1"/>
  <c r="AK30" i="3"/>
  <c r="BM30" i="3" s="1"/>
  <c r="AF31" i="3"/>
  <c r="BH31" i="3" s="1"/>
  <c r="AP30" i="3"/>
  <c r="AR30" i="3"/>
  <c r="BT30" i="3" s="1"/>
  <c r="AI31" i="3"/>
  <c r="BK31" i="3" s="1"/>
  <c r="AN30" i="3"/>
  <c r="BP30" i="3" s="1"/>
  <c r="AE31" i="3"/>
  <c r="BG31" i="3" s="1"/>
  <c r="AS30" i="3"/>
  <c r="AJ30" i="3"/>
  <c r="AL30" i="3"/>
  <c r="BN30" i="3" s="1"/>
  <c r="AM30" i="3"/>
  <c r="AD31" i="3"/>
  <c r="AJ31" i="3"/>
  <c r="M118" i="2"/>
  <c r="M92" i="2"/>
  <c r="M13" i="2"/>
  <c r="M44" i="2"/>
  <c r="M54" i="2"/>
  <c r="M48" i="2"/>
  <c r="M34" i="2"/>
  <c r="M19" i="2"/>
  <c r="M70" i="2"/>
  <c r="M5" i="2"/>
  <c r="M38" i="2"/>
  <c r="M15" i="2"/>
  <c r="M33" i="2"/>
  <c r="M30" i="2"/>
  <c r="M7" i="2"/>
  <c r="M37" i="2"/>
  <c r="M11" i="2"/>
  <c r="M64" i="2"/>
  <c r="M50" i="2"/>
  <c r="BZ30" i="3" l="1"/>
  <c r="AZ31" i="3"/>
  <c r="AX30" i="3"/>
  <c r="CB31" i="3"/>
  <c r="BB31" i="3"/>
  <c r="BU31" i="3"/>
  <c r="CD31" i="3" s="1"/>
  <c r="BA31" i="3"/>
  <c r="BR31" i="3"/>
  <c r="CC31" i="3" s="1"/>
  <c r="BR30" i="3"/>
  <c r="CC30" i="3" s="1"/>
  <c r="BA30" i="3"/>
  <c r="BF30" i="3"/>
  <c r="BY30" i="3" s="1"/>
  <c r="AW30" i="3"/>
  <c r="BL30" i="3"/>
  <c r="CA30" i="3" s="1"/>
  <c r="AY30" i="3"/>
  <c r="BI31" i="3"/>
  <c r="BZ31" i="3" s="1"/>
  <c r="AX31" i="3"/>
  <c r="AY31" i="3"/>
  <c r="BL31" i="3"/>
  <c r="CA31" i="3" s="1"/>
  <c r="AW31" i="3"/>
  <c r="BF31" i="3"/>
  <c r="BY31" i="3" s="1"/>
  <c r="BO30" i="3"/>
  <c r="CB30" i="3" s="1"/>
  <c r="AZ30" i="3"/>
  <c r="BB30" i="3"/>
  <c r="BU30" i="3"/>
  <c r="CD30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Richter Martin | Fural</author>
  </authors>
  <commentList>
    <comment ref="O30" authorId="0" shapeId="0" xr:uid="{DB37FEF7-4530-45DE-9C5F-B2E332827E6D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Kurve stimmt mit Wert nicht überein</t>
        </r>
      </text>
    </comment>
    <comment ref="F93" authorId="0" shapeId="0" xr:uid="{27F40888-B176-4308-9CBE-64D8A671A7F4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vier Rohrreihen 1400x73; Achsabatand 150 mm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Freytag Dirk | Fural</author>
  </authors>
  <commentList>
    <comment ref="CF7" authorId="0" shapeId="0" xr:uid="{8BEDF0D6-E900-4043-A9CF-9B00D9C7E6B5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1,30</t>
        </r>
      </text>
    </comment>
    <comment ref="CF8" authorId="0" shapeId="0" xr:uid="{D7FD7B9F-DC47-4130-BDCB-1BEB3D1F7D4E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1,35</t>
        </r>
      </text>
    </comment>
    <comment ref="CF9" authorId="0" shapeId="0" xr:uid="{46C553FA-6D16-4ABA-8591-445942D9EEA4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1,30</t>
        </r>
      </text>
    </comment>
    <comment ref="CF10" authorId="0" shapeId="0" xr:uid="{0D982E12-705D-48BB-BC92-9F1C8CDAB773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1,20</t>
        </r>
      </text>
    </comment>
    <comment ref="CF15" authorId="0" shapeId="0" xr:uid="{469309A5-60DA-4D3F-A707-0720EAE01A37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1,05</t>
        </r>
      </text>
    </comment>
    <comment ref="CF20" authorId="0" shapeId="0" xr:uid="{E5C5BA6B-4C93-439E-8E09-471ACCBACCC5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1,05</t>
        </r>
      </text>
    </comment>
    <comment ref="CF30" authorId="0" shapeId="0" xr:uid="{9C3DFCE8-65AD-44CD-989B-D9B275D83227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1,15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Richter Martin | Fural</author>
  </authors>
  <commentList>
    <comment ref="H15" authorId="0" shapeId="0" xr:uid="{EE79E746-D52A-4F88-A8C0-EEA5CDD08D25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5mm Abstand zwischen Perforiertem Blech und der Miwo
</t>
        </r>
      </text>
    </comment>
    <comment ref="H16" authorId="0" shapeId="0" xr:uid="{7E2851A3-94B3-460C-8B35-04DD332D7A0C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5mm Abstand zwischen Perforiertem Blech und der Miwo</t>
        </r>
      </text>
    </comment>
    <comment ref="H17" authorId="0" shapeId="0" xr:uid="{D8D27478-B1F5-4B4D-AAE3-46F7B023DB1E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5mm Abstand zwischen Perforiertem Blech und der Miwo</t>
        </r>
      </text>
    </comment>
    <comment ref="H18" authorId="0" shapeId="0" xr:uid="{42C3D749-ACFB-4897-B076-4BC28A691013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5mm Abstand zwischen Perforiertem Blech und der Miwo</t>
        </r>
      </text>
    </comment>
    <comment ref="H19" authorId="0" shapeId="0" xr:uid="{9C114B00-28B8-4A98-A2BE-AF1DDF83A172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5mm Abstand zwischen Perforiertem Blech und der Miwo</t>
        </r>
      </text>
    </comment>
    <comment ref="H20" authorId="0" shapeId="0" xr:uid="{478E48F9-09BB-42BA-AB18-BE98925D25B0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5mm Abstand zwischen Perforiertem Blech und der Miwo</t>
        </r>
      </text>
    </comment>
  </commentList>
</comments>
</file>

<file path=xl/sharedStrings.xml><?xml version="1.0" encoding="utf-8"?>
<sst xmlns="http://schemas.openxmlformats.org/spreadsheetml/2006/main" count="2613" uniqueCount="731">
  <si>
    <t>48/49</t>
  </si>
  <si>
    <t>14.12.2006 P-BA 280/2006 Bild 5</t>
  </si>
  <si>
    <t>16,0 x 8,0 x1,5x1,0</t>
  </si>
  <si>
    <t xml:space="preserve">αw = 0,40 (MH) </t>
  </si>
  <si>
    <t>D</t>
  </si>
  <si>
    <t>NRC = 0,40</t>
  </si>
  <si>
    <t>32/33</t>
  </si>
  <si>
    <t>14.12.2006 P-BA 279/2006 Bild 20</t>
  </si>
  <si>
    <t>Rg 2,5 - 16%</t>
  </si>
  <si>
    <t>αw = 0,50 (MH)</t>
  </si>
  <si>
    <t>NRC = 0,65</t>
  </si>
  <si>
    <t>14.12.2006 P-BA 279/2006 Bild 33</t>
  </si>
  <si>
    <t>αw = 0,75 (M, H)</t>
  </si>
  <si>
    <t>C</t>
  </si>
  <si>
    <t>50/51</t>
  </si>
  <si>
    <t>21.02.2020 M 105629/51</t>
  </si>
  <si>
    <t>αw = 0,45 (H)</t>
  </si>
  <si>
    <t>31.08.2007 P-BA 230/2007 Bild 2</t>
  </si>
  <si>
    <t>Rv 3,0 - 20%</t>
  </si>
  <si>
    <t>αw = 0,55 (MH)</t>
  </si>
  <si>
    <t>14.12.2006 P-BA 280/2006 Bild 6</t>
  </si>
  <si>
    <t xml:space="preserve">αw = 0,70 </t>
  </si>
  <si>
    <t>NRC = 0,70</t>
  </si>
  <si>
    <t>14.12.2006 P-BA 279/2006 Bild 23</t>
  </si>
  <si>
    <t>αw = 0,80</t>
  </si>
  <si>
    <t>B</t>
  </si>
  <si>
    <t>NRC = 0,90</t>
  </si>
  <si>
    <t>14.12.2006 P-BA 279/2006 Bild 21</t>
  </si>
  <si>
    <t xml:space="preserve">αw = 0,80  </t>
  </si>
  <si>
    <t>NRC = 0,75</t>
  </si>
  <si>
    <t>14.12.2006 P-BA 279/2006 Bild 31</t>
  </si>
  <si>
    <t>Glatt</t>
  </si>
  <si>
    <t>αw = 0,05</t>
  </si>
  <si>
    <t>40/41</t>
  </si>
  <si>
    <t>31.08.2007 P-BA 222/2007 Bild 2</t>
  </si>
  <si>
    <t>Rg 0,7 - 1%</t>
  </si>
  <si>
    <t>αw = 0,35 (L)</t>
  </si>
  <si>
    <t>NRC = 0,45</t>
  </si>
  <si>
    <t>14.12.2006 P-BA 280/2006 Bild 8</t>
  </si>
  <si>
    <t>αw = 0,6 (L, M, H)</t>
  </si>
  <si>
    <t>14.12.2006 P-BA 280/2006 Bild 1</t>
  </si>
  <si>
    <t>14.12.2006 P-BA 279/2006 Bild 32</t>
  </si>
  <si>
    <t>αw = 0,95 (M, H)</t>
  </si>
  <si>
    <t>A</t>
  </si>
  <si>
    <t>28/29, 108/109</t>
  </si>
  <si>
    <t>14.12.2006 P-BA 279/2006 Bild 4</t>
  </si>
  <si>
    <t>Qg 4,0 - 33%</t>
  </si>
  <si>
    <t xml:space="preserve">αw = 0,80 </t>
  </si>
  <si>
    <t>NRC = 0,80</t>
  </si>
  <si>
    <t>14.12.2006 P-BA 279/2006 Bild 24</t>
  </si>
  <si>
    <t>αw = 0,95</t>
  </si>
  <si>
    <t>NRC = 0,95</t>
  </si>
  <si>
    <t xml:space="preserve">14.12.2006 P-BA 279/2006 Bild 7 </t>
  </si>
  <si>
    <t xml:space="preserve">Rg 4,0 - 17% </t>
  </si>
  <si>
    <t>14.12.2006 P-BA 279/2006 Bild 29</t>
  </si>
  <si>
    <t>42/43</t>
  </si>
  <si>
    <t>05.07.2017 M 105629/28</t>
  </si>
  <si>
    <t>Rd 1,5 - 22%</t>
  </si>
  <si>
    <t>αw = 0,60 (MH)</t>
  </si>
  <si>
    <t>14.12.2006 P-BA 279/2006 Bild 3</t>
  </si>
  <si>
    <t>Rd 4,0 - 33%</t>
  </si>
  <si>
    <t>08.03.2019 M 105629/8</t>
  </si>
  <si>
    <t>Rg 0,7 - 4%</t>
  </si>
  <si>
    <t xml:space="preserve">Schmöle Kühlleitungmodul </t>
  </si>
  <si>
    <t>αw = 0,40 (L)</t>
  </si>
  <si>
    <t>NRC = 0,50</t>
  </si>
  <si>
    <t>08.03.2019 M 105629/3</t>
  </si>
  <si>
    <t>αw = 0,45 (L)</t>
  </si>
  <si>
    <t>NRC = 0,55</t>
  </si>
  <si>
    <t>14.12.2006 P-BA 280/2006 Bild 4</t>
  </si>
  <si>
    <t>αw = 1,00</t>
  </si>
  <si>
    <t>NRC = 1,00</t>
  </si>
  <si>
    <t>04.07.2017 M 105629/24</t>
  </si>
  <si>
    <t>αw = 0,65 (M)</t>
  </si>
  <si>
    <t>38/39</t>
  </si>
  <si>
    <t>14.12.2006 P-BA 279/2006 Bild 13</t>
  </si>
  <si>
    <t xml:space="preserve">αw = 0,95 </t>
  </si>
  <si>
    <t>05.07.2017 M 105629/29</t>
  </si>
  <si>
    <t>22/23, 32/33, 106/107</t>
  </si>
  <si>
    <t>14.12.2006 P-BA 279/2006 Bild 1</t>
  </si>
  <si>
    <t>36/37</t>
  </si>
  <si>
    <t>04.07.2017 M 105629/22</t>
  </si>
  <si>
    <t xml:space="preserve">αw = 0,75   </t>
  </si>
  <si>
    <t>14.12.2006 P-BA 279/2006 Bild 6</t>
  </si>
  <si>
    <t>3,0 - 11%</t>
  </si>
  <si>
    <t>αw = 0,8 (L, M)</t>
  </si>
  <si>
    <t>05.07.2017 M 105629/26</t>
  </si>
  <si>
    <t xml:space="preserve">αw = 0,90  </t>
  </si>
  <si>
    <t>NRC = 0,85</t>
  </si>
  <si>
    <t>34/35, 38/39</t>
  </si>
  <si>
    <t>14.12.2006 P-BA 279/2006 Bild 14</t>
  </si>
  <si>
    <t>104/105</t>
  </si>
  <si>
    <t>14.12.2006 P-BA 279/2006 Bild 26</t>
  </si>
  <si>
    <t>Rv 1,6 - 20%</t>
  </si>
  <si>
    <t>14.12.2006 P-BA 279/2006 Bild 9</t>
  </si>
  <si>
    <t xml:space="preserve">Rd 2,5 - 8% </t>
  </si>
  <si>
    <t>αw = 0,9 (L, H)</t>
  </si>
  <si>
    <t>30/31, 108/109</t>
  </si>
  <si>
    <t>09.06.2017 M 105629/21</t>
  </si>
  <si>
    <t xml:space="preserve">Rv 4,5 - 51% </t>
  </si>
  <si>
    <t xml:space="preserve">αw = 0,65 (L) </t>
  </si>
  <si>
    <t>34/35</t>
  </si>
  <si>
    <t>14.12.2006 P-BA 279/2006 Bild 18</t>
  </si>
  <si>
    <t xml:space="preserve">αw = 0,95   </t>
  </si>
  <si>
    <t>14.12.2006 P-BA 279/2006 Bild 11</t>
  </si>
  <si>
    <t xml:space="preserve">Rd 2,5 - 2% </t>
  </si>
  <si>
    <t>αw = 0,5 (L, H)</t>
  </si>
  <si>
    <t>14.12.2006 P-BA 279/2006 Bild 10</t>
  </si>
  <si>
    <t xml:space="preserve">Rd 2,5 - 4% </t>
  </si>
  <si>
    <t>αw = 0,75 (L, H)</t>
  </si>
  <si>
    <t>14.12.2006 P-BA 279/2006 Bild 15</t>
  </si>
  <si>
    <t>14/15, 102/103</t>
  </si>
  <si>
    <t>04.12.2019 M 105629/50</t>
  </si>
  <si>
    <t>Rg 0,7 - 1,5%</t>
  </si>
  <si>
    <t>αw = 0,50 (L)</t>
  </si>
  <si>
    <t>NRC = 0,60</t>
  </si>
  <si>
    <t>22/23, 106/107</t>
  </si>
  <si>
    <t>14.12.2006 P-BA 279/2006 Bild 5</t>
  </si>
  <si>
    <t>Rd 2,5 - 8%</t>
  </si>
  <si>
    <t>αw = 0,75</t>
  </si>
  <si>
    <t>14.12.2006 P-BA 279/2006 Bild 8</t>
  </si>
  <si>
    <t>Rg 14,0 - 23%</t>
  </si>
  <si>
    <t xml:space="preserve">αw = 0,75 (L) </t>
  </si>
  <si>
    <t>20/21</t>
  </si>
  <si>
    <t>14.12.2006 P-BA 279/2006 Bild 2</t>
  </si>
  <si>
    <t>14.12.2006 P-BA 279/2006 Bild 12</t>
  </si>
  <si>
    <t>Rd 2,5 - 1%</t>
  </si>
  <si>
    <t>αw = 0,3 (L, M)</t>
  </si>
  <si>
    <t>31.08.2007 P-BA 220/2007 Bild 2</t>
  </si>
  <si>
    <t>Rd 1,8 - 21%</t>
  </si>
  <si>
    <t>Rg 1,8 - 20%</t>
  </si>
  <si>
    <t>26/27, 106/107</t>
  </si>
  <si>
    <t>31.08.2007 P-BA 221/2007 Bild 2</t>
  </si>
  <si>
    <t>Rg 3,0 - 20%</t>
  </si>
  <si>
    <t>αw = 0,75 (L)</t>
  </si>
  <si>
    <t>αw = 0,70</t>
  </si>
  <si>
    <t>20/21, 104/105</t>
  </si>
  <si>
    <t>09.06.2017 M 105629/19</t>
  </si>
  <si>
    <t>Rd 1,6 - 22%</t>
  </si>
  <si>
    <t>14.12.2006 P-BA 280/2006 Bild 9</t>
  </si>
  <si>
    <t>αw = 0,95 (L, M, H)</t>
  </si>
  <si>
    <t>14.12.2006 P-BA 280/2006 Bild 2</t>
  </si>
  <si>
    <t>αw = 1,00 (MH)</t>
  </si>
  <si>
    <t>05.03.2020 122 002 14T - 364/1E</t>
  </si>
  <si>
    <t>αw = 0,65 (H)</t>
  </si>
  <si>
    <t>14/15, 40/41, 102/103</t>
  </si>
  <si>
    <t>14.08.2007 P-BA 231/2007 Bild 2</t>
  </si>
  <si>
    <t>αw = 0,50 (LM)</t>
  </si>
  <si>
    <t>58/59</t>
  </si>
  <si>
    <t>29.06.2022 DE22ASRF 001 2</t>
  </si>
  <si>
    <t>14.12.2006 P-BA 279/2006 Bild 17</t>
  </si>
  <si>
    <t>αw = 0,90</t>
  </si>
  <si>
    <t>62/63</t>
  </si>
  <si>
    <t>07.12.2010 M 61840/9</t>
  </si>
  <si>
    <t>αw = 0,65 (L)</t>
  </si>
  <si>
    <t>07.12.2010 M 61840/12</t>
  </si>
  <si>
    <t>29.06.2022 DE22ASRF 001 1</t>
  </si>
  <si>
    <t>14.12.2006 P-BA 280/2006 Bild 3</t>
  </si>
  <si>
    <t xml:space="preserve">αw = 0,90 </t>
  </si>
  <si>
    <t>24/25, 106/107</t>
  </si>
  <si>
    <t>09.06.2017 M 105629/20</t>
  </si>
  <si>
    <t>Rd 2,8 - 20%</t>
  </si>
  <si>
    <t>14.12.2006 P-BA 279/2006 Bild 16</t>
  </si>
  <si>
    <t xml:space="preserve">29.06.2022 DE22ASRF 001 4 </t>
  </si>
  <si>
    <t>24.11.2020 M 105629/58</t>
  </si>
  <si>
    <t>14.12.2006 P-BA 279/2006 Bild 28</t>
  </si>
  <si>
    <t>29.06.2022 DE22ASRF 001 8</t>
  </si>
  <si>
    <t>14.12.2006 P-BA 279/2006 Bild 22</t>
  </si>
  <si>
    <t xml:space="preserve">αw = 0,75 (L)  </t>
  </si>
  <si>
    <t>18/19, 104/105</t>
  </si>
  <si>
    <t>07.12.2010 M 61840/5</t>
  </si>
  <si>
    <t>Rv 1,5 - 22%</t>
  </si>
  <si>
    <t>αw = 0,70 (L)</t>
  </si>
  <si>
    <t>05.07.2017 M 105629/31</t>
  </si>
  <si>
    <t>αw = 0,75 (M)</t>
  </si>
  <si>
    <t>31.08.2007 P-BA 232/2007 Bild 2</t>
  </si>
  <si>
    <t>αw = 0,55 (L)</t>
  </si>
  <si>
    <t>26.06.2014 M 105629/13</t>
  </si>
  <si>
    <t>26.06.2014 M 105629/14</t>
  </si>
  <si>
    <t>1 mm Stahlblech</t>
  </si>
  <si>
    <t>αw = 0,7 (M)</t>
  </si>
  <si>
    <t>14.12.2006 P-BA 279/2006 Bild 19</t>
  </si>
  <si>
    <t>αw = 1,0</t>
  </si>
  <si>
    <t>54/55</t>
  </si>
  <si>
    <t>31.08.2007 P-BA 224/2007 Bild 2</t>
  </si>
  <si>
    <t>29.06.2022 DE22ASRF 001 5</t>
  </si>
  <si>
    <t>αw = 0,60 (L)</t>
  </si>
  <si>
    <t>16/17, 102/103</t>
  </si>
  <si>
    <t>17.11.2012 7178-12-2</t>
  </si>
  <si>
    <t>Rd 0,9 - 14%</t>
  </si>
  <si>
    <t>αw = 0,55 (LH)</t>
  </si>
  <si>
    <t>04.07.2017 M 105629/23</t>
  </si>
  <si>
    <t>07.12.2010 M 61840/7</t>
  </si>
  <si>
    <t>Rv 2,5 - 23%</t>
  </si>
  <si>
    <t>NRC = 0,75 (L)</t>
  </si>
  <si>
    <t>05.07.2017 M 105629/20</t>
  </si>
  <si>
    <t>29.06.2022 DE22ASRF 001 3</t>
  </si>
  <si>
    <t>αw = 0,80 (L)</t>
  </si>
  <si>
    <t>29.06.2022 DE22ASRF 001 6</t>
  </si>
  <si>
    <t>29.06.2022 DE22ASRF 001 7</t>
  </si>
  <si>
    <t>04.07.2017 M 105629/25</t>
  </si>
  <si>
    <t>αw = 0,60 (M)</t>
  </si>
  <si>
    <t>14.12.2006 P-BA 280/2006 Bild 7</t>
  </si>
  <si>
    <t>αw = 0,70 (LH)</t>
  </si>
  <si>
    <t>14.12.2006 P-BA 279/2006 Bild 25</t>
  </si>
  <si>
    <t>44/45</t>
  </si>
  <si>
    <t>31.08.2007 P-BA 227/2007 Bild 2</t>
  </si>
  <si>
    <t xml:space="preserve">07.12.2010 M 61840/14 </t>
  </si>
  <si>
    <t>31.08.2007 P-BA 228/2007 Bild 2</t>
  </si>
  <si>
    <t>αw = 0,85</t>
  </si>
  <si>
    <t>07.12.2018 M 105629/36</t>
  </si>
  <si>
    <t>αw = 0,65 (LM)</t>
  </si>
  <si>
    <t>05.07.2017 M 105629/21</t>
  </si>
  <si>
    <t>05.03.2020 122 002 14T - 364/2E</t>
  </si>
  <si>
    <t xml:space="preserve">αw = 0,70  </t>
  </si>
  <si>
    <t>15 mm Owa Sinfonia ca. m=4,3 kg/m²</t>
  </si>
  <si>
    <t>αw = 0,65</t>
  </si>
  <si>
    <t>14.12.2006 P-BA 279/2006 Bild 27</t>
  </si>
  <si>
    <t>αw = 0,85 (L)</t>
  </si>
  <si>
    <t>05.07.2017 M 105629/27</t>
  </si>
  <si>
    <t>31.08.2007 P-BA 225/2007 Bild 2</t>
  </si>
  <si>
    <t>07.12.2010 M 61840/6</t>
  </si>
  <si>
    <t>Rd 1,5 - 11%</t>
  </si>
  <si>
    <t>Rg 1,5 - 11%</t>
  </si>
  <si>
    <t>31.08.2007 P-BA 229/2007 Bild 2</t>
  </si>
  <si>
    <t>07.12.2010 M 61840/10</t>
  </si>
  <si>
    <t>09.06.2017 M 105629/18</t>
  </si>
  <si>
    <t>Rd 0,8 - 11%</t>
  </si>
  <si>
    <t>30.09.2019 M 105629/44</t>
  </si>
  <si>
    <t>Rg 0,9 - 7%</t>
  </si>
  <si>
    <t>07.12.2010 M 61840/4</t>
  </si>
  <si>
    <t>Rd 1,8 - 10%</t>
  </si>
  <si>
    <t>Rg 1,8 - 10%</t>
  </si>
  <si>
    <t>24.11.2020 M 105629/57</t>
  </si>
  <si>
    <t>60/61</t>
  </si>
  <si>
    <t>30.10.2020 M 105629/53</t>
  </si>
  <si>
    <t>05.07.2017 M 105629/30</t>
  </si>
  <si>
    <t>αw = 0,8(L)</t>
  </si>
  <si>
    <t>31.08.2007 P-BA 223/2007 Bild 2</t>
  </si>
  <si>
    <t xml:space="preserve">αw = 0,85 (L) </t>
  </si>
  <si>
    <t>26.06.2014 M 105629/12</t>
  </si>
  <si>
    <t>05.07.2017 M 105629/16</t>
  </si>
  <si>
    <t>24.11.2020 M 105629/59</t>
  </si>
  <si>
    <t>05.07.2017 M 105629/6</t>
  </si>
  <si>
    <t>22.05.2017 M 105629/17</t>
  </si>
  <si>
    <t>Rg 0,8 - 6%</t>
  </si>
  <si>
    <t xml:space="preserve">αw = 0,75 </t>
  </si>
  <si>
    <t>56/57</t>
  </si>
  <si>
    <t>28.04.2014 M 105629/8</t>
  </si>
  <si>
    <t>αw = 0,60</t>
  </si>
  <si>
    <t>28.04.2014 M 105629/9</t>
  </si>
  <si>
    <t>07.12.2010 M 61840/15</t>
  </si>
  <si>
    <t>αw = 0,95 (L)</t>
  </si>
  <si>
    <t>07.12.2010 M 61840/13</t>
  </si>
  <si>
    <t>05.07.2017 M 105629/5</t>
  </si>
  <si>
    <t>29.05.2007 P-BA 219/2007 Bild 2</t>
  </si>
  <si>
    <t>31.08.2007 P-BA 226/2007 Bild 2</t>
  </si>
  <si>
    <t>07.12.2010 M 61840/11</t>
  </si>
  <si>
    <t>αw = 0,90 (L)</t>
  </si>
  <si>
    <t>26.06.2014 M 105629/11</t>
  </si>
  <si>
    <t>26.06.2014 M 105629/10</t>
  </si>
  <si>
    <t>07.12.2010 M 61840/8</t>
  </si>
  <si>
    <t>21.03.2023 B105629_64_PBE_1D</t>
  </si>
  <si>
    <t>21.03.2023 B105629_75_PBE_1D</t>
  </si>
  <si>
    <t>21.03.2023 B105629_70_PBE_1D</t>
  </si>
  <si>
    <t>21.03.2023 B105629_73_PBE_1D</t>
  </si>
  <si>
    <t>21.03.2023 B105629_65_PBE_1D</t>
  </si>
  <si>
    <t>21.03.2023 B105629_66_PBE_1D</t>
  </si>
  <si>
    <t>21.03.2023 B105629_85_PBE_1D</t>
  </si>
  <si>
    <t>21.03.2023 B105629_72_PBE_1D</t>
  </si>
  <si>
    <t>21.03.2023 B105629_63_Pbe_1D</t>
  </si>
  <si>
    <t>21.03.2023 B105629_74_PBE_1D</t>
  </si>
  <si>
    <t>21.03.2023 B105629_69_PBE_1D</t>
  </si>
  <si>
    <t>21.03.2023 B105629_67_PBE_1D</t>
  </si>
  <si>
    <t>Rd 1,5 - 6%</t>
  </si>
  <si>
    <t>21.03.2023 B105629_68_PBE_1D</t>
  </si>
  <si>
    <t>21.03.2023 B105629_71_Pbe_1D</t>
  </si>
  <si>
    <t xml:space="preserve">αw = 1,00 </t>
  </si>
  <si>
    <t>05.07.2017 M 105629/17</t>
  </si>
  <si>
    <t>αw = 0,55</t>
  </si>
  <si>
    <t>2,5 x 2,0 x 0,5 x 0,5</t>
  </si>
  <si>
    <t>21.03.2023 B105629_87_PBE_1D</t>
  </si>
  <si>
    <t>21.03.2023 B105629_86_Pbe_1D</t>
  </si>
  <si>
    <t xml:space="preserve">NRC = 0,9   </t>
  </si>
  <si>
    <t>28.08.2024 B105629_97_PBE_1D</t>
  </si>
  <si>
    <t>28.08.2024 B105629_98_PBE_1D</t>
  </si>
  <si>
    <t>28.08.2024 B105629_101_PBE_1D</t>
  </si>
  <si>
    <t>Sandler Bluefiber wool</t>
  </si>
  <si>
    <t>αw = 0,75 (H)</t>
  </si>
  <si>
    <t>28.08.2024 B105629_102_PBE_1D</t>
  </si>
  <si>
    <t>28.08.2024 B105629_100_PBE_1D</t>
  </si>
  <si>
    <t>28.08.2024 B105629_103_PBE_1D</t>
  </si>
  <si>
    <t>28.08.2024 B105629_99_PBE_1D</t>
  </si>
  <si>
    <t>Qg 15 - 62 %</t>
  </si>
  <si>
    <t>NRC = 0,8</t>
  </si>
  <si>
    <t>28.08.2024 B105629_116_PBE_1D</t>
  </si>
  <si>
    <t>28.08.2024 B105629_117_PBE_1D</t>
  </si>
  <si>
    <t>Terzstelfrequenz [Hz]</t>
  </si>
  <si>
    <t>Oktavstelfrequenz [Hz] αp</t>
  </si>
  <si>
    <t>Strana testovaná akustika 07/22</t>
  </si>
  <si>
    <t>Zkušební certifikát</t>
  </si>
  <si>
    <t>Perforace Ø mm</t>
  </si>
  <si>
    <t xml:space="preserve">Výška </t>
  </si>
  <si>
    <t>S fleecem / bez fleecu</t>
  </si>
  <si>
    <t>Označení vložky atomar</t>
  </si>
  <si>
    <t>Vložka</t>
  </si>
  <si>
    <t>Chladicí jednotka</t>
  </si>
  <si>
    <t>Míra obsazenosti chladicí jednotky</t>
  </si>
  <si>
    <t>Těžká výplň</t>
  </si>
  <si>
    <t>Hodnocení dle ISO 11654</t>
  </si>
  <si>
    <t>Třída ISO</t>
  </si>
  <si>
    <t>Hodnocení dle ASTM C423</t>
  </si>
  <si>
    <t>Vložka Original aus Datenblatt</t>
  </si>
  <si>
    <t>Informace o kovových kazetách</t>
  </si>
  <si>
    <t xml:space="preserve">Fleece  </t>
  </si>
  <si>
    <t>bez</t>
  </si>
  <si>
    <t>30 mm minerální vlna 45 kg/m³</t>
  </si>
  <si>
    <t>30 mm minerální vlna 45 kg/m3</t>
  </si>
  <si>
    <t>cca 10 mm syntetické akustického fleecu/filcu objemová hmotnost 35 kg/m³</t>
  </si>
  <si>
    <t xml:space="preserve">Fleece </t>
  </si>
  <si>
    <t>30 mm minerální vlna (Rockwool RPI-4) 44,9 kg/m3</t>
  </si>
  <si>
    <t>50 mm minerální vlna 45 kg/m³</t>
  </si>
  <si>
    <t>50 mm minerální vlna 45 kg/m3</t>
  </si>
  <si>
    <t>20 mm minerální vlna 44 kg/m³ v PE fólii + 12,5 mm sádrokartonová deska</t>
  </si>
  <si>
    <t xml:space="preserve">20 mm minerální vlna 44 kg/m³ v PE fólii </t>
  </si>
  <si>
    <t>12,5 mm sádrokartonová deska</t>
  </si>
  <si>
    <t>40 mm minerální vlna 45 kg/m³ v PE fólii + Schmöle Chladicí jednotka</t>
  </si>
  <si>
    <t xml:space="preserve">40 mm minerální vlna 45 kg/m³ v PE fólii </t>
  </si>
  <si>
    <t>Schmöle Kühlleitungmodul + 40 mm minerální vlna 45 kg/m³ v PE fólii</t>
  </si>
  <si>
    <t>30 mm polyesterová vlna 48 kg/m³</t>
  </si>
  <si>
    <t>30 mm polyesterová vlna 48 kg/m3</t>
  </si>
  <si>
    <t>20 mm minerální vlna 44 kg/m3  v PE fólii+12,5 mm sádrokartonová deska</t>
  </si>
  <si>
    <t>20 mm minerální vlna 45 kg/m³</t>
  </si>
  <si>
    <t>30 mm minerální vlna v PE fólii, 46 kg/m3 +12,5 mm sádrokartonová deska</t>
  </si>
  <si>
    <t>20 mm minerální vlna 44 kg/m³ v PE fólii + Chladicí jednotka + 12,5 mm sádrokartonová deska</t>
  </si>
  <si>
    <t>Chladicí jednotka 1400x73, 4 řady trubek, 150 mm rastr</t>
  </si>
  <si>
    <t>20 mm minerální vlna 44 kg/m3  v PE fólii +  Chladicí jednotka +12,5 mm sádrokartonová deska</t>
  </si>
  <si>
    <t>20 mm minerální vlna 45 kg/m³ v PE fólii</t>
  </si>
  <si>
    <t xml:space="preserve">30 mm minerální vlna 45 kg/m3 </t>
  </si>
  <si>
    <t>30 mm pěna  9 kg/m³</t>
  </si>
  <si>
    <t>30 mm pěna  (BASF Basotect) 8,6 kg/m3</t>
  </si>
  <si>
    <t xml:space="preserve">30 mm minerální vlna 45 kg/m3 v PE fólii </t>
  </si>
  <si>
    <t>40 mm minerální vlna 46 kg/m³</t>
  </si>
  <si>
    <t>40 mm minerální vlna (Rockwool RPI-4) 45,7 kg/m3</t>
  </si>
  <si>
    <t>30 mm minerální vlna 45 kg/m3 v PE fólii</t>
  </si>
  <si>
    <t>20 mm minerální vlna (Rockwool RPI-4) 45,1 kg/m3</t>
  </si>
  <si>
    <t>20 mm deska z minerálních vláken 320 kg/m³</t>
  </si>
  <si>
    <t>20 mm deska z minerálních vláken 325 kg/m³</t>
  </si>
  <si>
    <t>20 mm deska z minerálních vláken 320 kg/m3</t>
  </si>
  <si>
    <t>Kühlmäander 1585x75, 6 rr, 80 mm rastr; 79 % Belegung</t>
  </si>
  <si>
    <t>Chladicí jednotka 1585x75, 6 řady trubek, 80 mm rastr</t>
  </si>
  <si>
    <t>30 mm minerální vlna 45 kg/m³v PE fólii</t>
  </si>
  <si>
    <t xml:space="preserve">30 mm minerální vlna 45 kg/m3 v PE fólii  </t>
  </si>
  <si>
    <t>Temperon-Chladicí jednotka</t>
  </si>
  <si>
    <t>Temperon-Chladicí jednotka, zwei 14 mm o šířcee Verteilerrohre, 14 10 mm o šířcee Rigisterrohre</t>
  </si>
  <si>
    <t>Chladicí jednotka s vier Tepelně vodivé profilyn, zaplnění 53 %</t>
  </si>
  <si>
    <t>Chladicí jednotka 1585x75, 4 řady trubek, 120 mm rastr</t>
  </si>
  <si>
    <t xml:space="preserve">30 mm minerální vlna 45 kg/m³v PE fólii </t>
  </si>
  <si>
    <t>30 mm minerální vlna 46 kg/m3  v PE fólii + 12,5 mm sádrokartonová deska</t>
  </si>
  <si>
    <t>50 mm minerální vlna (Rockwool RPI-4) 45,0 kg/m3</t>
  </si>
  <si>
    <t>Chladicí jednotka s vier Tepelně vodivé profilyn, zaplnění 44 %</t>
  </si>
  <si>
    <t>Kühlharfe 1450x50, 6 řady trubek</t>
  </si>
  <si>
    <t>30 mm polyesterová vlna 24 kg/m³</t>
  </si>
  <si>
    <t>30 mm polyesterová vlna (Caruso Isobond) 23,7 kg/m3</t>
  </si>
  <si>
    <t>30 mm minerální vlna 45 kg/m³v PE fólii + Chladicí jednotka</t>
  </si>
  <si>
    <t>30 mm minerální vlna 45 kg/m3 v PE fólii + Chladicí jednotka</t>
  </si>
  <si>
    <t>30 mm minerální vlna 46 kg/m³ v PE fólii+ Chladicí jednotka s 4 Tepelně vodivé profilyn + 12,5 mm sádrokartonová deska</t>
  </si>
  <si>
    <t>30 mm minerální vlna 46 kg/m³ v PE fólii</t>
  </si>
  <si>
    <t>30 mm minerální vlna 46 kg/m3  v PE fólii + Chladicí jednotka s 4 Tepelně vodivé profilyn + 12,5 mm sádrokartonová deska</t>
  </si>
  <si>
    <t>30 mm minerální vlna 28 kg/m³</t>
  </si>
  <si>
    <t>30 mm Mineralfaser-Dämmstoff ISOVER PF 28 kg/m3</t>
  </si>
  <si>
    <t>30 mm Mineralfaser in 30 μm PE-Folie, 30kg/m3</t>
  </si>
  <si>
    <t>40 mm minerální vlna 30 kg/m³ v PE fólii+ Chladicí jednotka</t>
  </si>
  <si>
    <t>40 mm minerální vlna 30 kg/m³ v PE fólii</t>
  </si>
  <si>
    <t>Chladicí jednotka 1530x52, 4 řady trubek, 150 mm rastr</t>
  </si>
  <si>
    <t>40 mm Mineralfaser in 30 μm PE-Folie, 30kg/m3 + Chladicí jednotka</t>
  </si>
  <si>
    <t>30 mm polyesterová vlna (Caruso Isobond) 48,4 kg/m3</t>
  </si>
  <si>
    <t>40 mm minerální vlna 28 kg/m³ v PE fólii + Chladicí jednotka + 12,5 mm sádrokartonová deska</t>
  </si>
  <si>
    <t xml:space="preserve">40 mm minerální vlna 28 kg/m³ v PE fólii </t>
  </si>
  <si>
    <t>Chladicí jednotka 1492x52, 4 řady trubek, 150 mm rastr</t>
  </si>
  <si>
    <t>40 mm minerální vlna 28 kg/m3 v PE fólii + Chladicí jednotka + 12,5 mm sádrokartonová deska</t>
  </si>
  <si>
    <t>Kühlmäander 1585x75, 6 rr, 95 mm rastr; 66 % Belegung</t>
  </si>
  <si>
    <t>Chladicí jednotka 1585x75, 6 řady trubek, 95 mm rastr</t>
  </si>
  <si>
    <t>20 mm minerální vlna 44 kg/m³ v PE fólii + Chladicí jednotka s 4 Tepelně vodivé profilyn</t>
  </si>
  <si>
    <t>20 mm minerální vlna 44 kg/m3 v PE fólii + Chladicí jednotka s 4 Tepelně vodivé profilyn</t>
  </si>
  <si>
    <t>30 mm minerální vlna 46 kg/m³ v PE fólii+ Chladicí jednotka s 4 Tepelně vodivé profilyn AA 150 mm</t>
  </si>
  <si>
    <t>30 mm minerální vlna 46 kg/m3 v PE fólii + Chladicí jednotka s 4 Tepelně vodivé profilyn AA 150 mm</t>
  </si>
  <si>
    <t>20 mm minerální vlna 44 kg/m3  v PE fólii +Chladicí jednotka+12,5 mm sádrokartonová deska</t>
  </si>
  <si>
    <t>50 mm minerální vlna 28 kg/m³ v PE fólii + 12,5 mm sádrokartonová deska</t>
  </si>
  <si>
    <t xml:space="preserve">50 mm minerální vlna 28 kg/m³ v PE fólii </t>
  </si>
  <si>
    <t>50 mm minerální vlna  28 kg/m³ v PE fólii + 12,5 sádrokartonová deska</t>
  </si>
  <si>
    <t>40 mm minerální vlna 28 kg/m³ v PE fólii + Chladicí jednotka + 1mm Stahlblech</t>
  </si>
  <si>
    <t>40 mm minerální vlna 28 kg/m3 v PE fólii + Chladicí jednotka + 1mm Stahlblech</t>
  </si>
  <si>
    <t>Chladicí jednotka s vier Tepelně vodivé profilyn, 30 % zaplnění</t>
  </si>
  <si>
    <t>Chladicí jednotka 1350x50, 4 řady trubek, 150 mm rastr</t>
  </si>
  <si>
    <t>30 mm minerální vlna 46 kg/m³ v PE fólii+ Chladicí jednotka AA 150 mm+ 12,5 mm sádrokartonová deska</t>
  </si>
  <si>
    <t>30 mm minerální vlna 46 kg/m3  v PE fólii +Chladicí jednotka AA 150 mm+12,5 mm sádrokartonová deska</t>
  </si>
  <si>
    <t>15 mm deska z minerálních vláken 300 kg/m³</t>
  </si>
  <si>
    <t>15 mm deska z minerálních vláken 303 kg/m³</t>
  </si>
  <si>
    <t xml:space="preserve">20 mm minerální vlna 45 kg/m3 v PE fólii  </t>
  </si>
  <si>
    <t>20 mm minerální vlna 45 kg/m³ v PE fólii+ Chladicí jednotka</t>
  </si>
  <si>
    <t>20 mm minerální vlna 45 kg/m3 v PE fólii, Chladicí jednotka vier řady trubek  1400x73; Achsabatand 150 mm</t>
  </si>
  <si>
    <t>30 mm minerální vlna 28 kg/m³ v PE fólii+ Chladicí jednotka s 4 Tepelně vodivé profilyn</t>
  </si>
  <si>
    <t>30 mm minerální vlna 28 kg/m³ v PE fólii</t>
  </si>
  <si>
    <t>30 mm minerální vlna 28 kg/m3 v PE fólii + Chladicí jednotka s 4 Tepelně vodivé profilyn</t>
  </si>
  <si>
    <t>50 mm minerální vlna 28 kg/m³ v PE fólii + 1 mm Stahlblech</t>
  </si>
  <si>
    <t>50 mm minerální vlna  28 kg/m³ v PE fólii + 1mm Stahlblech</t>
  </si>
  <si>
    <t>Temperon -Chladicí jednotka</t>
  </si>
  <si>
    <t>30 mm minerální vlna 44 kg/m³ v PE fólii + Chladicí jednotka</t>
  </si>
  <si>
    <t xml:space="preserve">30 mm minerální vlna 44 kg/m³ v PE fólii </t>
  </si>
  <si>
    <t>Kühlharfe 1400x50, 6 řady trubek</t>
  </si>
  <si>
    <t>Chladicí jednotka 1600x52, 6 řady trubek</t>
  </si>
  <si>
    <t>30 mm minerální vlna 44 kg/m3 v PE fólii + Chladicí jednotka</t>
  </si>
  <si>
    <t>30 mm minerální vlna 46 kg/m³ v PE fólii+ Chladicí jednotka s 4 Tepelně vodivé profilyn</t>
  </si>
  <si>
    <t>30 mm minerální vlna 46 kg/m3  v PE fólii + Chladicí jednotka s 4 Tepelně vodivé profilyn</t>
  </si>
  <si>
    <t>40 mm Mineralfaser in 30 μm PE-Folie, 30kg/m3</t>
  </si>
  <si>
    <t>30 mm minerální vlna 46 kg/m3  v PE fólii</t>
  </si>
  <si>
    <t>Chladicí jednotka 1600x52, 6 řady trubek + 500x50, 2 řady trubek</t>
  </si>
  <si>
    <t>rückseitig 30 mm dicke minerální vlna vom Typ: WKT-Mi-Fo s einer Rohdichte
von ca. 44 kg/m3 eingelegt</t>
  </si>
  <si>
    <t>30 mm minerální vlna v PE fólii, 46 kg/m3</t>
  </si>
  <si>
    <t>Chladicí jednotka 1137x70, 6 řady trubek, 80 mm rastr</t>
  </si>
  <si>
    <t>30 mm minerální vlna 45kg/m3 v PE fólii + Chladicí jednotka</t>
  </si>
  <si>
    <t>30 mm minerální vlna 30 kg/m³ v PE fólii + Chladicí jednotka</t>
  </si>
  <si>
    <t xml:space="preserve">80 mm minerální vlna 30 kg/m³ v PE fólii </t>
  </si>
  <si>
    <t>Chladicí jednotka 1197x70, 6 řady trubek, 120 mm rastr</t>
  </si>
  <si>
    <t>30 mm minerální vlna 30kg/m3 v PE fólii + Chladicí jednotka</t>
  </si>
  <si>
    <t>40 mm minerální vlna 45 kg/m³ + Temperon-Chladicí jednotka</t>
  </si>
  <si>
    <t xml:space="preserve">40 mm minerální vlna 45 kg/m³ </t>
  </si>
  <si>
    <t>40mm minerální vlna 45 kg/m3 + Temperon-Chladicí jednotka</t>
  </si>
  <si>
    <t>30 mm minerální vlna 46 kg/m³ v PE fólii+ 12,5 mm sádrokartonová deska</t>
  </si>
  <si>
    <t>20 mm minerální vlna 45 kg/m3 v PE fólii</t>
  </si>
  <si>
    <t>30 mm minerální vlna  28 kg/m3 v PE fólii</t>
  </si>
  <si>
    <t>40 mm minerální vlna 45 kg/m³ v PE fólii + Temperon-Chladicí jednotka</t>
  </si>
  <si>
    <t>Chladicí jednotka 1197x70, 5 řady trubek, 100 mm rastr</t>
  </si>
  <si>
    <t>Chladicí jednotka 1197x70, 4 řady trubek, 120 mm rastr</t>
  </si>
  <si>
    <t>Schmöle ALP 4 řady trubek</t>
  </si>
  <si>
    <t>40 mm polyesterová vlna 20 kg/m³</t>
  </si>
  <si>
    <t>50 mm minerální vlnastreifen 50 mm o šířce 57 kg/m³ v PE fólii</t>
  </si>
  <si>
    <t>Schmöle ALP 3 řady trubek</t>
  </si>
  <si>
    <t>Schmöle ALP 5 řady trubek</t>
  </si>
  <si>
    <t xml:space="preserve">30 mm minerální vlna 50 kg/m³ v PE fólii </t>
  </si>
  <si>
    <t>15 mm polyesterová vlna 20 kg/m³</t>
  </si>
  <si>
    <t>Chladicí jednotka 880x65, 4 řady trubek, 150 mm rastr</t>
  </si>
  <si>
    <t>Aquatherm-Chladicí jednotka, zwei 25 mm o šířcee Verteilerrohre 530 mm, 10x 10 mm o šířcee Registerrohre 950 mm , 4x 60 mm o šířcee Kühlbleche 950 mm</t>
  </si>
  <si>
    <t/>
  </si>
  <si>
    <t>76/77</t>
  </si>
  <si>
    <t>07.12.2010 M 61840/16</t>
  </si>
  <si>
    <t>2,4x1,2</t>
  </si>
  <si>
    <t>07.12.2010 M 61840/19</t>
  </si>
  <si>
    <t>72/73</t>
  </si>
  <si>
    <t>28.06.2019 M 105629/37</t>
  </si>
  <si>
    <t>3x1,15</t>
  </si>
  <si>
    <t>09.07.2021 M 105629/62</t>
  </si>
  <si>
    <t>αw = 0,95 (L, M)</t>
  </si>
  <si>
    <t>70/71</t>
  </si>
  <si>
    <t>07.12.2010 M 61840/21</t>
  </si>
  <si>
    <t>aw = 1,3</t>
  </si>
  <si>
    <t>aw = 1,00</t>
  </si>
  <si>
    <t>07.12.2010 M 61840/18</t>
  </si>
  <si>
    <t>aw = 1,35</t>
  </si>
  <si>
    <t>07.12.2010 M 61840/17</t>
  </si>
  <si>
    <t>aw = 1,00 (M)</t>
  </si>
  <si>
    <t>07.12.2010 M 61840/20</t>
  </si>
  <si>
    <t>aw = 1,2</t>
  </si>
  <si>
    <t>09.07.2021 M 105629/61</t>
  </si>
  <si>
    <t>αw = 0,75 (L, M)</t>
  </si>
  <si>
    <t>74/75</t>
  </si>
  <si>
    <t>09.07.2021 M 105629/60</t>
  </si>
  <si>
    <t>28.06.2019 M 105629/38</t>
  </si>
  <si>
    <t>αw = 0,80 (L, M)</t>
  </si>
  <si>
    <t>3x0,45</t>
  </si>
  <si>
    <t>3x0,9</t>
  </si>
  <si>
    <t>21.03.2023 B105629_80_PBE_1D</t>
  </si>
  <si>
    <t>aw = 1,05</t>
  </si>
  <si>
    <t>21.03.2023 B105629_81_PBE_1D</t>
  </si>
  <si>
    <t>21.03.2023 B105629_82_PBE_1D</t>
  </si>
  <si>
    <t>21.03.2023 B105629_77_PBE_1D</t>
  </si>
  <si>
    <t>3x1,35</t>
  </si>
  <si>
    <t>21.03.2023 B105629_78_Pbe_1D</t>
  </si>
  <si>
    <t>400</t>
  </si>
  <si>
    <t>21.03.2023 B105629_79_PBE_1D</t>
  </si>
  <si>
    <t>21.03.2023 B105629_83_PBE_1D</t>
  </si>
  <si>
    <t>200</t>
  </si>
  <si>
    <t>21.03.2023 B105629_84_PBE_1D</t>
  </si>
  <si>
    <t>28.08.2024 B105629_94_PBE_1D</t>
  </si>
  <si>
    <t>αw = 0,35</t>
  </si>
  <si>
    <t>28.08.2024 B105629_95_PBE_1D</t>
  </si>
  <si>
    <t>28.08.2024 B105629_96_PBE_1D</t>
  </si>
  <si>
    <t>4,8x0,6</t>
  </si>
  <si>
    <t>28.08.2024 B105629_114_PBE_1D</t>
  </si>
  <si>
    <t>P30-System</t>
  </si>
  <si>
    <t>3x1,2</t>
  </si>
  <si>
    <t>28.08.2024 B105629_115_PBE_1D</t>
  </si>
  <si>
    <t>28.08.2024 B105629_119_PBE_1D</t>
  </si>
  <si>
    <t>28.08.2024 B105629_120_PBE_1D</t>
  </si>
  <si>
    <t>2024-07-16 Messprotokoll Kurve 15</t>
  </si>
  <si>
    <t>105</t>
  </si>
  <si>
    <t>1,98 x 0,99</t>
  </si>
  <si>
    <t>αw = 1,15</t>
  </si>
  <si>
    <t>2024-07-16 Messprotokoll Kurve 16</t>
  </si>
  <si>
    <t>Ekvivalentní plocha zvukové pohltivosti AObj třetí [m²]</t>
  </si>
  <si>
    <t>Terzstelfrequenz [Hz] αs Naměřené hodnoty</t>
  </si>
  <si>
    <t>Oktavstelfrequenz [Hz] αp Naměřené hodnoty</t>
  </si>
  <si>
    <t>Naměřené hodnoty</t>
  </si>
  <si>
    <t>Terzstelfrequenz [Hz] αs podle normy</t>
  </si>
  <si>
    <t>Oktavstelfrequenz [Hz] αp  podle normy</t>
  </si>
  <si>
    <t>podle normy</t>
  </si>
  <si>
    <t>akustický stropnsegelgröße [m²]</t>
  </si>
  <si>
    <t>akustický ostrovformat</t>
  </si>
  <si>
    <t>Temperovaná chladicí jednotka, dvě rozvodné trubky 14 mm, 14 trubek  29 mm</t>
  </si>
  <si>
    <t>Chladicí jednotka modelovaná 2800x75, 12 řady trubek, 90 mm rastr</t>
  </si>
  <si>
    <t>13 pásů 50x50x3000  mm minerální vlna 44 kg/m³ v PE fólii , 90 mm rozteč, podélně k chladicí jednotce, zaplnění 57 %</t>
  </si>
  <si>
    <t xml:space="preserve">Chladicí jednotka modelovaná 2800x75, 8 řady trubek, 145 mm rastr </t>
  </si>
  <si>
    <t>50 mm minerální vlna 100 kg/m³ v PE fólii</t>
  </si>
  <si>
    <t>50 mm minerální vlna 150 kg/m³ v PE fólii</t>
  </si>
  <si>
    <t>Chladicí jednotka nastavená 2800x75, 12 řady trubek, 90 mm rastr</t>
  </si>
  <si>
    <t>34 pásů 50x50x1150  mm minerální vlna 44 kg/m³ v PE fólii , 90 mm rozteč, příčně k chladicí jednotce, zaplnění 57 %</t>
  </si>
  <si>
    <t>6 ks 3000 x 50 mm minerální vlnastreifen 50 mm o šířce 57 kg/m³ v PE fólii</t>
  </si>
  <si>
    <t>Schmöle ALP 8 řady trubek</t>
  </si>
  <si>
    <t>Schmöle ALP 6 řady trubek</t>
  </si>
  <si>
    <t>Schmöle ALP 10 řady trubek</t>
  </si>
  <si>
    <t>Schmöle ALP 12 řady trubek</t>
  </si>
  <si>
    <t>Schmöle WLP 12 řady trubek</t>
  </si>
  <si>
    <t>30 mm minerální vlna in PE 80 kg/m³</t>
  </si>
  <si>
    <t>Schmöle WLP 3 řady trubek, 1780x70, 200 mm rastr</t>
  </si>
  <si>
    <t>7 ks. polyesterová vlna-pásů s 2400x50x50, 80 kg/m³</t>
  </si>
  <si>
    <t>Schmöle ALP 8 řady trubek, 2800x75 mm, 110 mm rastr</t>
  </si>
  <si>
    <t>100 mm minerální vlna 50 kg/m³ v PE fólii</t>
  </si>
  <si>
    <t>3x polyesterová vlna 20 kg/m³, 40 + 30 + 30 mm</t>
  </si>
  <si>
    <t>Achs-abstand [mm]</t>
  </si>
  <si>
    <t>80/81, 82/83, 84/85</t>
  </si>
  <si>
    <t>01.09.2020 60410840-001/1</t>
  </si>
  <si>
    <t>Rd 1,5 - 22 %</t>
  </si>
  <si>
    <t>80/81</t>
  </si>
  <si>
    <t>01.09.2020 60410840-001/2</t>
  </si>
  <si>
    <t>NRC = 0,5</t>
  </si>
  <si>
    <t>01.09.2020 60410840-001/3</t>
  </si>
  <si>
    <t>αw = 0,45</t>
  </si>
  <si>
    <t>NRC = 0,35</t>
  </si>
  <si>
    <t>80/81, 82/83</t>
  </si>
  <si>
    <t>01.09.2020 60410840-001/4</t>
  </si>
  <si>
    <t>αw = 0,5</t>
  </si>
  <si>
    <t>NRC = 0,6</t>
  </si>
  <si>
    <t>01.09.2020 60410840-001/5</t>
  </si>
  <si>
    <t>αw = 0,4</t>
  </si>
  <si>
    <t>01.09.2020 60410840-001/6</t>
  </si>
  <si>
    <t>αw = 0,3</t>
  </si>
  <si>
    <t>NRC = 0,3</t>
  </si>
  <si>
    <t>01.09.2020 60410840-001/7</t>
  </si>
  <si>
    <t>αw = 0,7</t>
  </si>
  <si>
    <t>NRC = 0,7</t>
  </si>
  <si>
    <t>01.09.2020 60410840-001/8</t>
  </si>
  <si>
    <t>αw = 0,6</t>
  </si>
  <si>
    <t>80/81, 82/83, 84/85, 86/87</t>
  </si>
  <si>
    <t>01.09.2020 60410840-001/9</t>
  </si>
  <si>
    <t>01.09.2020 60410840-001/10</t>
  </si>
  <si>
    <t>01.09.2020 60410840-001/11</t>
  </si>
  <si>
    <t>01.09.2020 60410840-001/12</t>
  </si>
  <si>
    <t>82/83</t>
  </si>
  <si>
    <t>01.09.2020 60410840-001/13</t>
  </si>
  <si>
    <t>01.09.2020 60410840-001/14</t>
  </si>
  <si>
    <t>01.09.2020 60410840-001/15</t>
  </si>
  <si>
    <t>01.09.2020 60410840-001/16</t>
  </si>
  <si>
    <t>01.09.2020 60410840-001/17</t>
  </si>
  <si>
    <t>82/83, 88/89</t>
  </si>
  <si>
    <t>01.09.2020 60410840-001/18</t>
  </si>
  <si>
    <t>88/89</t>
  </si>
  <si>
    <t>01.09.2020 60410840-001/19</t>
  </si>
  <si>
    <t>01.09.2020 60410840-001/20</t>
  </si>
  <si>
    <t>01.09.2020 60410840-001/21</t>
  </si>
  <si>
    <t>86/87</t>
  </si>
  <si>
    <t>01.09.2020 60410840-001/22</t>
  </si>
  <si>
    <t>01.09.2020 60410840-001/23</t>
  </si>
  <si>
    <t>84/85</t>
  </si>
  <si>
    <t>01.09.2020 60410840-001/24</t>
  </si>
  <si>
    <t>01.09.2020 60410840-001/25</t>
  </si>
  <si>
    <t>01.09.2020 60410840-001/26</t>
  </si>
  <si>
    <t>01.09.2020 60410840-001/29</t>
  </si>
  <si>
    <t>01.09.2020 60410840-001/30</t>
  </si>
  <si>
    <t>01.09.2020 60410840-001/31</t>
  </si>
  <si>
    <t>01.09.2020 60410840-001/35</t>
  </si>
  <si>
    <t>NRC = 0,4</t>
  </si>
  <si>
    <t>01.09.2020 60410840-001/36</t>
  </si>
  <si>
    <t>02.06.2022 DE22ASRF 001/9</t>
  </si>
  <si>
    <t>Rd 0,9 - 14 %</t>
  </si>
  <si>
    <t>02.06.2022 DE22ASRF 001/10</t>
  </si>
  <si>
    <t>02.06.2022 DE22ASRF 001/11</t>
  </si>
  <si>
    <t>02.06.2022 DE22ASRF 001/12</t>
  </si>
  <si>
    <t>Rg 0,9 - 7 %</t>
  </si>
  <si>
    <t>02.06.2022 DE22ASRF 001/13</t>
  </si>
  <si>
    <t>02.06.2022 DE22ASRF 001/14</t>
  </si>
  <si>
    <t>Rg 1,5 - 11 %</t>
  </si>
  <si>
    <t>02.06.2022 DE22ASRF 001/15</t>
  </si>
  <si>
    <t>Rd 1,5 - 11 %</t>
  </si>
  <si>
    <t>02.06.2022 DE22ASRF 001/16</t>
  </si>
  <si>
    <t>02.06.2022 DE22ASRF 001/17</t>
  </si>
  <si>
    <t>02.06.2022 DE22ASRF 001/18</t>
  </si>
  <si>
    <t>02.06.2022 DE22ASRF 001/19</t>
  </si>
  <si>
    <t>02.06.2022 DE22ASRF 001/20</t>
  </si>
  <si>
    <t>02.06.2022 DE22ASRF 001/21</t>
  </si>
  <si>
    <t>02.06.2022 DE22ASRF 001/22</t>
  </si>
  <si>
    <t>02.06.2022 DE22ASRF 001/23</t>
  </si>
  <si>
    <t>02.06.2022 DE22ASRF 001/24</t>
  </si>
  <si>
    <t>02.06.2022 DE22ASRF 001/25</t>
  </si>
  <si>
    <t>02.06.2022 DE22ASRF 001/26</t>
  </si>
  <si>
    <t>02.06.2022 DE22ASRF 001/27</t>
  </si>
  <si>
    <t>02.06.2022 DE22ASRF 001/28</t>
  </si>
  <si>
    <t>02.06.2022 DE22ASRF 001/29</t>
  </si>
  <si>
    <t>21.03.2023 B105629_88_PBE_2D</t>
  </si>
  <si>
    <t>21.03.2023 B105629_89_PBE_1D</t>
  </si>
  <si>
    <t>21.03.2023 B105629_90_PBE_2D</t>
  </si>
  <si>
    <t>28.08.2024 B105629_112_PBE_1D</t>
  </si>
  <si>
    <t>28.08.2024 B105629_113_PBE_1D</t>
  </si>
  <si>
    <t>28.08.2024 B105629_104_PBE_1D</t>
  </si>
  <si>
    <t>αw = 0,50</t>
  </si>
  <si>
    <t>28.08.2024 B105629_105_PBE_1D</t>
  </si>
  <si>
    <t>αw = 0,40</t>
  </si>
  <si>
    <t>28.08.2024 B105629_107_PBE_1D</t>
  </si>
  <si>
    <t>P30</t>
  </si>
  <si>
    <t>28.08.2024 B105629_106_PBE_1D</t>
  </si>
  <si>
    <t>28.08.2024 B105629_108_PBE_1D</t>
  </si>
  <si>
    <t>αw = 0,75 (LM)</t>
  </si>
  <si>
    <t>28.08.2024 B105629_109_PBE_1D</t>
  </si>
  <si>
    <t>28.08.2024 B105629_118_PBE_1D</t>
  </si>
  <si>
    <t>Höhe baffel [mm]</t>
  </si>
  <si>
    <t>Tloušťka [mm]</t>
  </si>
  <si>
    <t xml:space="preserve">Perforace </t>
  </si>
  <si>
    <t>baffeltyp</t>
  </si>
  <si>
    <t>akustický stropn-abhang [mm]</t>
  </si>
  <si>
    <t>Výplň</t>
  </si>
  <si>
    <t>Vložky na baffelu/P30</t>
  </si>
  <si>
    <t>zaplnění stropního pole</t>
  </si>
  <si>
    <t>zaplnění baffelu</t>
  </si>
  <si>
    <t>dvoudílný</t>
  </si>
  <si>
    <t xml:space="preserve">40 mm minerální vlna 50 kg/m³ </t>
  </si>
  <si>
    <t xml:space="preserve">bez </t>
  </si>
  <si>
    <t>Chladicí jednotka 1795x70, 2 řady trubek</t>
  </si>
  <si>
    <t>40 mm ovčí vlna 28 kg/m³</t>
  </si>
  <si>
    <t>50 mm minerální vlna 50 kg/m³</t>
  </si>
  <si>
    <t>Chladicí jednotka 1795x80, 2 řady trubek</t>
  </si>
  <si>
    <t>Chladicí jednotka 1795x60, 2 řady trubek</t>
  </si>
  <si>
    <t>Jednodílný</t>
  </si>
  <si>
    <t xml:space="preserve">2x20 mm minerální vlna 35 kg/m³ s fleecem na jedné straně  </t>
  </si>
  <si>
    <t>40 mm minerální vlna 50 kg/m³ v PE fólii</t>
  </si>
  <si>
    <t>40 mm PE-polyesterová vlna 20 kg/m³</t>
  </si>
  <si>
    <t>2x20 mm PE-polyesterová vlna 20 kg/m³</t>
  </si>
  <si>
    <t>Chladicí jednotka 1585x75, 2 řady trubek, 110 mm rastr, oboustranná, každý baffel</t>
  </si>
  <si>
    <t>Chladicí jednotka 1585x75, 2 řady trubek, 110 mm rastr, oboustranná, každý 2. baffel</t>
  </si>
  <si>
    <t>Chladicí jednotka 1585x75, 2 řady trubek, 110 mm rastr, jednostranná, každý baffel</t>
  </si>
  <si>
    <t>Chladicí jednotka 2580x110, 1 Rohrreihe, oboustranná, každý baffel</t>
  </si>
  <si>
    <t>Štěrbinová chladicí jednotka 2500x75 a 2560x75, 2 RR, rastr 110 mm, oboustranná, každý baffel</t>
  </si>
  <si>
    <t>Chladicí jednotka 2580x75, 3 řady trubek, 110 mm rastr, oboustranná, každý baffel</t>
  </si>
  <si>
    <t>30 mm minerální vlna 45 kg/m³in PE, pod ní 10 mm dřevěné latě.</t>
  </si>
  <si>
    <t>Žádné</t>
  </si>
  <si>
    <t>40 mm minerální vlna 55 kg/m³ v PE fólii</t>
  </si>
  <si>
    <t>30 mm minerální vlna 80 kg/m³ v PE fólii</t>
  </si>
  <si>
    <t>Chladicí jednotka Akustikleitprofil 1610x75, 1 Rohrreihe, jednostranná, každý baffel</t>
  </si>
  <si>
    <t>Typ</t>
  </si>
  <si>
    <t>94/95</t>
  </si>
  <si>
    <t>L-ABSORBER</t>
  </si>
  <si>
    <t>22.12.2017 M 105629/32 (Aufbau 1)</t>
  </si>
  <si>
    <t>22.12.2017 M 105629/32 (Aufbau 10)</t>
  </si>
  <si>
    <t>22.12.2017 M 105629/32 (Aufbau 11)</t>
  </si>
  <si>
    <t>22.12.2017 M 105629/32 (Aufbau 12)</t>
  </si>
  <si>
    <t>22.12.2017 M 105629/32 (Aufbau 2)</t>
  </si>
  <si>
    <t>22.12.2017 M 105629/32 (Aufbau 3)</t>
  </si>
  <si>
    <t>22.12.2017 M 105629/32 (Aufbau 4)</t>
  </si>
  <si>
    <t>22.12.2017 M 105629/32 (Aufbau 5)</t>
  </si>
  <si>
    <t>22.12.2017 M 105629/32 (Aufbau 6)</t>
  </si>
  <si>
    <t>22.12.2017 M 105629/32 (Aufbau 7)</t>
  </si>
  <si>
    <t>22.12.2017 M 105629/32 (Aufbau 8)</t>
  </si>
  <si>
    <t>22.12.2017 M 105629/32 (Aufbau 9)</t>
  </si>
  <si>
    <t>αw = 0,75(L)</t>
  </si>
  <si>
    <t>90/91</t>
  </si>
  <si>
    <t>07.12.2010 M 61840/22</t>
  </si>
  <si>
    <t>92/93</t>
  </si>
  <si>
    <t>07.12.2010 M 61840/23</t>
  </si>
  <si>
    <t>07.12.2010 M 61840/24</t>
  </si>
  <si>
    <t>07.12.2010 M 61840/25</t>
  </si>
  <si>
    <t>07.12.2010 M 61840/26</t>
  </si>
  <si>
    <t xml:space="preserve">Rg 0,7 - 4% </t>
  </si>
  <si>
    <t>07.12.2010 M 61840/27</t>
  </si>
  <si>
    <t>2024-07-16 Messprotokoll Kurve 1</t>
  </si>
  <si>
    <t>2024-07-16 Messprotokoll Kurve 2</t>
  </si>
  <si>
    <t>2024-07-16 Messprotokoll Kurve 3</t>
  </si>
  <si>
    <t>2024-07-16 Messprotokoll Kurve 4</t>
  </si>
  <si>
    <t>3x Sandler Blue Fiber, 20 kg/m³, 40 + 40 + 15 mm, inkl. Schwingblech Fe 1,0 mm bei 80 mm</t>
  </si>
  <si>
    <t>2024-07-16 Messprotokoll Kurve 5</t>
  </si>
  <si>
    <t>3x Sandler Blue Fiber, 20 kg/m³, 40 + 40 + 15 mm</t>
  </si>
  <si>
    <t>2024-07-16 Messprotokoll Kurve 6</t>
  </si>
  <si>
    <t>2024-07-16 Messprotokoll Kurve 7</t>
  </si>
  <si>
    <t>2024-07-16 Messprotokoll Kurve 8</t>
  </si>
  <si>
    <t>3x Sandler Blue Fiber, 20 kg/m³, 30 + 30 + 30 mm, inkl. Schwingblech Fe 1,0 mm bei 60 mm</t>
  </si>
  <si>
    <t>2024-07-16 Messprotokoll Kurve 9</t>
  </si>
  <si>
    <t>3x Sandler Blue Fiber, 20 kg/m³, 30 + 30 + 30 mm</t>
  </si>
  <si>
    <t>2024-07-16 Messprotokoll Kurve 10</t>
  </si>
  <si>
    <t>3x Sandler Blue Fiber, 20 kg/m³, 40 + 30 + 30 mm</t>
  </si>
  <si>
    <t>2024-07-16 Messprotokoll Kurve 11</t>
  </si>
  <si>
    <t>2024-07-16 Messprotokoll Kurve 12</t>
  </si>
  <si>
    <t>2024-07-16 Messprotokoll Kurve 13</t>
  </si>
  <si>
    <t>2024-07-16 Messprotokoll Kurve 14</t>
  </si>
  <si>
    <t>Celková instalační výška mezi stěnou dozvukového prostoru a viditelnou stranou [mm]</t>
  </si>
  <si>
    <t>Länge der kovových kazetüber dem Hallraumboden [mm]</t>
  </si>
  <si>
    <t>Typ kazety</t>
  </si>
  <si>
    <t>Ekvivalentní plocha zvukové pohltivosti AObj. [m²]</t>
  </si>
  <si>
    <t>60 mm ovčí vlna 20 kg/m³</t>
  </si>
  <si>
    <t>Kovové kazety ve tvaru písmene L</t>
  </si>
  <si>
    <t>6 kovových kazet Typ 1 na stěně: Š x D x V = 60 mm x 850 mm x 30 mm
2 kovových kazet Typ 2 na podlaze: Š x D x V = 1000 mm x 1800 mm x 50 mm</t>
  </si>
  <si>
    <t>6 kovových kazet Typ 1 na stěně: Š x D x V = 60 mm x 850 mm x 30 mm
2 kovových kazet Typ 2 na podlaze: Š x D x V = 1000 mm x 1800 mm x 50 mm
2 kovových kazet Typ 3 na podlaze: Š x D x V = 350 mm x 1800 mm x 50 mm</t>
  </si>
  <si>
    <t>AKUSTICKÁ STĚNA</t>
  </si>
  <si>
    <t>Stěna</t>
  </si>
  <si>
    <t>2x 50 mm minerální vlna 50 kg/m³v PE fólii inkl. Schwingblech Fe 1,0 mm zwischen beiden MiWo-Lagen</t>
  </si>
  <si>
    <t>2x 50 mm minerální vlna 50 kg/m³v PE fólii</t>
  </si>
  <si>
    <t>Dn,f,w [dB]</t>
  </si>
  <si>
    <t>C [dB]</t>
  </si>
  <si>
    <t>Ctr [dB]</t>
  </si>
  <si>
    <t>100/101</t>
  </si>
  <si>
    <t>07.12.2010 M 61840/28</t>
  </si>
  <si>
    <t>07.12.2010 M 61840/29</t>
  </si>
  <si>
    <t>07.12.2010 M 61840/30</t>
  </si>
  <si>
    <t>07.12.2010 M 61840/31</t>
  </si>
  <si>
    <t>98/99</t>
  </si>
  <si>
    <t>07.12.2010 M 61840/32</t>
  </si>
  <si>
    <t>07.12.2010 M 61840/33</t>
  </si>
  <si>
    <t>14.04.2025 B105629/121</t>
  </si>
  <si>
    <t>každý</t>
  </si>
  <si>
    <t>30 mm minerální vlna 45 kg/m³v PE fólii + 1,0 mm ocelový plech</t>
  </si>
  <si>
    <t>30 mm minerální vlna 45 kg/m³v PE fólii + 12,5 mm sádrokartonová deska</t>
  </si>
  <si>
    <t>20 mm minerální vlna 45 kg/m³v PE fólii + 12,5 mm sádrokartonová deska</t>
  </si>
  <si>
    <t>4 Tepelně vodivé profily 1110 mm x 75 mm bzw. 1250 x 75 mm, Osová vzdálenost 140 mm bez Těsnění potrubního průchodu</t>
  </si>
  <si>
    <t>4 Tepelně vodivé profily 1110 mm x 75 mm bzw. 1250 x 75 mm, Osová vzdálenost 140 mm s Těsnění potrubního průchodu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</si>
</sst>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0.0%"/>
    <numFmt numFmtId="166" formatCode="_-* #,##0.00\ _k_r_-;\-* #,##0.00\ _k_r_-;_-* &quot;-&quot;??\ _k_r_-;_-@_-"/>
    <numFmt numFmtId="167" formatCode="_-* #,##0\ _k_r_-;\-* #,##0\ _k_r_-;_-* &quot;-&quot;??\ _k_r_-;_-@_-"/>
  </numFmts>
  <fonts count="11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name val="DIN Pro Light"/>
    </font>
    <font>
      <sz val="9"/>
      <color rgb="FFC00000"/>
      <name val="DIN Pro Light"/>
    </font>
    <font>
      <sz val="9"/>
      <color rgb="FF002060"/>
      <name val="DIN Pro Light"/>
    </font>
    <font>
      <sz val="9"/>
      <color theme="1"/>
      <name val="DIN Pro Light"/>
    </font>
    <font>
      <sz val="9"/>
      <color indexed="8"/>
      <name val="DIN Pro Light"/>
    </font>
    <font>
      <sz val="9"/>
      <color rgb="FF0070C0"/>
      <name val="DIN Pro Light"/>
    </font>
    <font>
      <b/>
      <sz val="9"/>
      <color indexed="81"/>
      <name val="Segoe UI"/>
      <family val="2"/>
    </font>
    <font>
      <sz val="9"/>
      <color indexed="81"/>
      <name val="Segoe UI"/>
      <family val="2"/>
    </font>
    <font>
      <b/>
      <sz val="9"/>
      <color theme="1"/>
      <name val="DIN Pro Light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3499862666707357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9" fontId="1" fillId="0" borderId="0" applyFont="0" applyFill="0" applyBorder="0" applyAlignment="0" applyProtection="0"/>
    <xf numFmtId="166" fontId="1" fillId="0" borderId="0" applyFont="0" applyFill="0" applyBorder="0" applyAlignment="0" applyProtection="0"/>
  </cellStyleXfs>
  <cellXfs count="146">
    <xf numFmtId="0" fontId="0" fillId="0" borderId="0" xfId="0"/>
    <xf numFmtId="0" fontId="2" fillId="0" borderId="1" xfId="1" applyFont="1" applyBorder="1"/>
    <xf numFmtId="0" fontId="2" fillId="0" borderId="1" xfId="1" applyFont="1" applyBorder="1" applyAlignment="1">
      <alignment horizontal="left"/>
    </xf>
    <xf numFmtId="0" fontId="2" fillId="0" borderId="2" xfId="1" applyFont="1" applyBorder="1"/>
    <xf numFmtId="0" fontId="2" fillId="3" borderId="3" xfId="1" applyFont="1" applyFill="1" applyBorder="1" applyAlignment="1">
      <alignment horizontal="center"/>
    </xf>
    <xf numFmtId="0" fontId="2" fillId="3" borderId="4" xfId="1" applyFont="1" applyFill="1" applyBorder="1" applyAlignment="1">
      <alignment horizontal="center"/>
    </xf>
    <xf numFmtId="0" fontId="2" fillId="3" borderId="3" xfId="1" applyFont="1" applyFill="1" applyBorder="1" applyAlignment="1">
      <alignment horizontal="center"/>
    </xf>
    <xf numFmtId="0" fontId="2" fillId="4" borderId="2" xfId="1" applyFont="1" applyFill="1" applyBorder="1" applyAlignment="1">
      <alignment horizontal="center"/>
    </xf>
    <xf numFmtId="0" fontId="2" fillId="4" borderId="3" xfId="1" applyFont="1" applyFill="1" applyBorder="1" applyAlignment="1">
      <alignment horizontal="center"/>
    </xf>
    <xf numFmtId="0" fontId="2" fillId="4" borderId="4" xfId="1" applyFont="1" applyFill="1" applyBorder="1" applyAlignment="1">
      <alignment horizontal="center"/>
    </xf>
    <xf numFmtId="0" fontId="2" fillId="0" borderId="1" xfId="1" applyFont="1" applyBorder="1" applyAlignment="1">
      <alignment vertical="center"/>
    </xf>
    <xf numFmtId="0" fontId="3" fillId="0" borderId="1" xfId="1" applyFont="1" applyBorder="1"/>
    <xf numFmtId="0" fontId="3" fillId="0" borderId="2" xfId="1" applyFont="1" applyBorder="1"/>
    <xf numFmtId="164" fontId="3" fillId="0" borderId="5" xfId="1" applyNumberFormat="1" applyFont="1" applyBorder="1"/>
    <xf numFmtId="164" fontId="2" fillId="5" borderId="1" xfId="1" applyNumberFormat="1" applyFont="1" applyFill="1" applyBorder="1"/>
    <xf numFmtId="164" fontId="3" fillId="0" borderId="2" xfId="1" applyNumberFormat="1" applyFont="1" applyBorder="1"/>
    <xf numFmtId="164" fontId="3" fillId="0" borderId="6" xfId="1" applyNumberFormat="1" applyFont="1" applyBorder="1"/>
    <xf numFmtId="0" fontId="3" fillId="0" borderId="4" xfId="1" applyFont="1" applyBorder="1"/>
    <xf numFmtId="164" fontId="3" fillId="0" borderId="1" xfId="1" applyNumberFormat="1" applyFont="1" applyBorder="1"/>
    <xf numFmtId="0" fontId="4" fillId="0" borderId="1" xfId="1" applyFont="1" applyBorder="1"/>
    <xf numFmtId="0" fontId="5" fillId="0" borderId="1" xfId="1" applyFont="1" applyBorder="1" applyAlignment="1">
      <alignment horizontal="left" vertical="center"/>
    </xf>
    <xf numFmtId="1" fontId="2" fillId="0" borderId="1" xfId="1" quotePrefix="1" applyNumberFormat="1" applyFont="1" applyBorder="1" applyAlignment="1">
      <alignment horizontal="left" vertical="center"/>
    </xf>
    <xf numFmtId="0" fontId="6" fillId="0" borderId="1" xfId="1" applyFont="1" applyBorder="1" applyAlignment="1">
      <alignment horizontal="left" vertical="center"/>
    </xf>
    <xf numFmtId="49" fontId="6" fillId="0" borderId="1" xfId="1" applyNumberFormat="1" applyFont="1" applyBorder="1" applyAlignment="1">
      <alignment horizontal="left" vertical="center"/>
    </xf>
    <xf numFmtId="0" fontId="6" fillId="0" borderId="2" xfId="1" applyFont="1" applyBorder="1" applyAlignment="1">
      <alignment horizontal="left" vertical="center"/>
    </xf>
    <xf numFmtId="2" fontId="5" fillId="0" borderId="5" xfId="1" applyNumberFormat="1" applyFont="1" applyBorder="1" applyAlignment="1">
      <alignment horizontal="center" vertical="center"/>
    </xf>
    <xf numFmtId="2" fontId="5" fillId="0" borderId="1" xfId="1" applyNumberFormat="1" applyFont="1" applyBorder="1" applyAlignment="1">
      <alignment horizontal="center" vertical="center"/>
    </xf>
    <xf numFmtId="2" fontId="5" fillId="0" borderId="2" xfId="1" applyNumberFormat="1" applyFont="1" applyBorder="1" applyAlignment="1">
      <alignment horizontal="center" vertical="center"/>
    </xf>
    <xf numFmtId="2" fontId="5" fillId="0" borderId="6" xfId="1" applyNumberFormat="1" applyFont="1" applyBorder="1" applyAlignment="1">
      <alignment horizontal="center" vertical="center"/>
    </xf>
    <xf numFmtId="2" fontId="5" fillId="3" borderId="4" xfId="1" applyNumberFormat="1" applyFont="1" applyFill="1" applyBorder="1" applyAlignment="1">
      <alignment horizontal="left" vertical="center"/>
    </xf>
    <xf numFmtId="2" fontId="5" fillId="0" borderId="1" xfId="1" applyNumberFormat="1" applyFont="1" applyBorder="1" applyAlignment="1">
      <alignment horizontal="left" vertical="center"/>
    </xf>
    <xf numFmtId="2" fontId="2" fillId="0" borderId="1" xfId="1" applyNumberFormat="1" applyFont="1" applyBorder="1" applyAlignment="1">
      <alignment horizontal="left" vertical="center"/>
    </xf>
    <xf numFmtId="0" fontId="6" fillId="0" borderId="1" xfId="1" applyFont="1" applyBorder="1" applyAlignment="1">
      <alignment vertical="center"/>
    </xf>
    <xf numFmtId="0" fontId="6" fillId="0" borderId="2" xfId="1" applyFont="1" applyBorder="1" applyAlignment="1">
      <alignment vertical="center"/>
    </xf>
    <xf numFmtId="0" fontId="2" fillId="0" borderId="1" xfId="1" applyFont="1" applyBorder="1" applyAlignment="1">
      <alignment horizontal="left" vertical="center"/>
    </xf>
    <xf numFmtId="2" fontId="2" fillId="0" borderId="1" xfId="1" quotePrefix="1" applyNumberFormat="1" applyFont="1" applyBorder="1" applyAlignment="1">
      <alignment horizontal="left" vertical="center"/>
    </xf>
    <xf numFmtId="2" fontId="2" fillId="0" borderId="5" xfId="1" applyNumberFormat="1" applyFont="1" applyBorder="1" applyAlignment="1">
      <alignment horizontal="center" vertical="center"/>
    </xf>
    <xf numFmtId="2" fontId="2" fillId="0" borderId="2" xfId="1" applyNumberFormat="1" applyFont="1" applyBorder="1" applyAlignment="1">
      <alignment horizontal="center" vertical="center"/>
    </xf>
    <xf numFmtId="2" fontId="2" fillId="0" borderId="6" xfId="1" applyNumberFormat="1" applyFont="1" applyBorder="1" applyAlignment="1">
      <alignment horizontal="center" vertical="center"/>
    </xf>
    <xf numFmtId="2" fontId="2" fillId="3" borderId="4" xfId="1" applyNumberFormat="1" applyFont="1" applyFill="1" applyBorder="1" applyAlignment="1">
      <alignment horizontal="left" vertical="center"/>
    </xf>
    <xf numFmtId="9" fontId="6" fillId="0" borderId="1" xfId="1" applyNumberFormat="1" applyFont="1" applyBorder="1" applyAlignment="1">
      <alignment horizontal="left" vertical="center"/>
    </xf>
    <xf numFmtId="16" fontId="2" fillId="0" borderId="1" xfId="1" applyNumberFormat="1" applyFont="1" applyBorder="1" applyAlignment="1">
      <alignment horizontal="left" vertical="center"/>
    </xf>
    <xf numFmtId="14" fontId="2" fillId="0" borderId="1" xfId="1" applyNumberFormat="1" applyFont="1" applyBorder="1" applyAlignment="1">
      <alignment horizontal="left"/>
    </xf>
    <xf numFmtId="49" fontId="2" fillId="0" borderId="1" xfId="1" applyNumberFormat="1" applyFont="1" applyBorder="1" applyAlignment="1">
      <alignment horizontal="left" vertical="center"/>
    </xf>
    <xf numFmtId="0" fontId="2" fillId="0" borderId="5" xfId="1" applyFont="1" applyBorder="1" applyAlignment="1">
      <alignment horizontal="center"/>
    </xf>
    <xf numFmtId="0" fontId="2" fillId="0" borderId="1" xfId="1" applyFont="1" applyBorder="1" applyAlignment="1">
      <alignment horizontal="center"/>
    </xf>
    <xf numFmtId="0" fontId="2" fillId="0" borderId="2" xfId="1" applyFont="1" applyBorder="1" applyAlignment="1">
      <alignment horizontal="center"/>
    </xf>
    <xf numFmtId="0" fontId="2" fillId="0" borderId="6" xfId="1" applyFont="1" applyBorder="1" applyAlignment="1">
      <alignment horizontal="center"/>
    </xf>
    <xf numFmtId="0" fontId="2" fillId="3" borderId="4" xfId="1" applyFont="1" applyFill="1" applyBorder="1"/>
    <xf numFmtId="9" fontId="2" fillId="0" borderId="1" xfId="1" applyNumberFormat="1" applyFont="1" applyBorder="1" applyAlignment="1">
      <alignment horizontal="left" vertical="center"/>
    </xf>
    <xf numFmtId="2" fontId="2" fillId="0" borderId="1" xfId="1" applyNumberFormat="1" applyFont="1" applyBorder="1" applyAlignment="1">
      <alignment horizontal="center" vertical="center"/>
    </xf>
    <xf numFmtId="2" fontId="5" fillId="0" borderId="2" xfId="1" applyNumberFormat="1" applyFont="1" applyBorder="1" applyAlignment="1">
      <alignment horizontal="left" vertical="center"/>
    </xf>
    <xf numFmtId="14" fontId="2" fillId="0" borderId="1" xfId="1" applyNumberFormat="1" applyFont="1" applyBorder="1"/>
    <xf numFmtId="165" fontId="2" fillId="0" borderId="1" xfId="1" applyNumberFormat="1" applyFont="1" applyBorder="1" applyAlignment="1">
      <alignment horizontal="left" vertical="center"/>
    </xf>
    <xf numFmtId="0" fontId="2" fillId="0" borderId="2" xfId="1" applyFont="1" applyBorder="1" applyAlignment="1">
      <alignment horizontal="left" vertical="center"/>
    </xf>
    <xf numFmtId="165" fontId="6" fillId="0" borderId="1" xfId="1" applyNumberFormat="1" applyFont="1" applyBorder="1" applyAlignment="1">
      <alignment horizontal="left" vertical="center"/>
    </xf>
    <xf numFmtId="0" fontId="2" fillId="2" borderId="1" xfId="1" applyFont="1" applyFill="1" applyBorder="1" applyAlignment="1">
      <alignment horizontal="left" vertical="center"/>
    </xf>
    <xf numFmtId="0" fontId="2" fillId="2" borderId="1" xfId="1" applyFont="1" applyFill="1" applyBorder="1"/>
    <xf numFmtId="0" fontId="6" fillId="2" borderId="1" xfId="1" applyFont="1" applyFill="1" applyBorder="1" applyAlignment="1">
      <alignment horizontal="left" vertical="center"/>
    </xf>
    <xf numFmtId="2" fontId="5" fillId="2" borderId="4" xfId="1" applyNumberFormat="1" applyFont="1" applyFill="1" applyBorder="1" applyAlignment="1">
      <alignment horizontal="left" vertical="center"/>
    </xf>
    <xf numFmtId="2" fontId="5" fillId="2" borderId="1" xfId="1" applyNumberFormat="1" applyFont="1" applyFill="1" applyBorder="1" applyAlignment="1">
      <alignment horizontal="left" vertical="center"/>
    </xf>
    <xf numFmtId="0" fontId="2" fillId="2" borderId="1" xfId="1" applyFont="1" applyFill="1" applyBorder="1" applyAlignment="1">
      <alignment vertical="center"/>
    </xf>
    <xf numFmtId="9" fontId="6" fillId="0" borderId="1" xfId="2" applyFont="1" applyFill="1" applyBorder="1" applyAlignment="1">
      <alignment horizontal="left" vertical="center"/>
    </xf>
    <xf numFmtId="0" fontId="7" fillId="0" borderId="5" xfId="1" applyFont="1" applyBorder="1" applyAlignment="1">
      <alignment horizontal="center"/>
    </xf>
    <xf numFmtId="0" fontId="6" fillId="0" borderId="1" xfId="1" applyFont="1" applyBorder="1" applyAlignment="1">
      <alignment horizontal="left" vertical="center" wrapText="1"/>
    </xf>
    <xf numFmtId="0" fontId="1" fillId="0" borderId="0" xfId="1"/>
    <xf numFmtId="0" fontId="1" fillId="0" borderId="8" xfId="1" applyBorder="1" applyAlignment="1">
      <alignment horizontal="center" wrapText="1"/>
    </xf>
    <xf numFmtId="0" fontId="1" fillId="0" borderId="8" xfId="1" applyBorder="1" applyAlignment="1">
      <alignment horizontal="center"/>
    </xf>
    <xf numFmtId="0" fontId="1" fillId="6" borderId="9" xfId="1" applyFill="1" applyBorder="1"/>
    <xf numFmtId="0" fontId="1" fillId="0" borderId="8" xfId="1" applyBorder="1" applyAlignment="1">
      <alignment horizontal="center"/>
    </xf>
    <xf numFmtId="0" fontId="1" fillId="0" borderId="8" xfId="1" applyBorder="1"/>
    <xf numFmtId="0" fontId="1" fillId="6" borderId="10" xfId="1" applyFill="1" applyBorder="1"/>
    <xf numFmtId="0" fontId="3" fillId="0" borderId="3" xfId="1" applyFont="1" applyBorder="1"/>
    <xf numFmtId="0" fontId="3" fillId="0" borderId="5" xfId="1" applyFont="1" applyBorder="1" applyAlignment="1">
      <alignment horizontal="right"/>
    </xf>
    <xf numFmtId="0" fontId="3" fillId="5" borderId="1" xfId="1" applyFont="1" applyFill="1" applyBorder="1" applyAlignment="1">
      <alignment horizontal="right"/>
    </xf>
    <xf numFmtId="0" fontId="3" fillId="0" borderId="2" xfId="1" applyFont="1" applyBorder="1" applyAlignment="1">
      <alignment horizontal="right"/>
    </xf>
    <xf numFmtId="0" fontId="3" fillId="0" borderId="6" xfId="1" applyFont="1" applyBorder="1" applyAlignment="1">
      <alignment horizontal="right"/>
    </xf>
    <xf numFmtId="0" fontId="3" fillId="6" borderId="0" xfId="1" applyFont="1" applyFill="1"/>
    <xf numFmtId="0" fontId="3" fillId="0" borderId="5" xfId="1" applyFont="1" applyBorder="1"/>
    <xf numFmtId="0" fontId="3" fillId="5" borderId="1" xfId="1" applyFont="1" applyFill="1" applyBorder="1"/>
    <xf numFmtId="0" fontId="3" fillId="0" borderId="6" xfId="1" applyFont="1" applyBorder="1"/>
    <xf numFmtId="1" fontId="3" fillId="0" borderId="1" xfId="1" applyNumberFormat="1" applyFont="1" applyBorder="1"/>
    <xf numFmtId="0" fontId="3" fillId="6" borderId="7" xfId="1" applyFont="1" applyFill="1" applyBorder="1"/>
    <xf numFmtId="9" fontId="2" fillId="0" borderId="1" xfId="2" applyFont="1" applyFill="1" applyBorder="1" applyAlignment="1"/>
    <xf numFmtId="2" fontId="2" fillId="0" borderId="2" xfId="1" applyNumberFormat="1" applyFont="1" applyBorder="1"/>
    <xf numFmtId="2" fontId="2" fillId="0" borderId="3" xfId="1" applyNumberFormat="1" applyFont="1" applyBorder="1" applyAlignment="1">
      <alignment horizontal="center"/>
    </xf>
    <xf numFmtId="2" fontId="5" fillId="0" borderId="5" xfId="1" applyNumberFormat="1" applyFont="1" applyBorder="1" applyAlignment="1">
      <alignment horizontal="right" vertical="center"/>
    </xf>
    <xf numFmtId="2" fontId="5" fillId="0" borderId="1" xfId="1" applyNumberFormat="1" applyFont="1" applyBorder="1" applyAlignment="1">
      <alignment horizontal="right" vertical="center"/>
    </xf>
    <xf numFmtId="2" fontId="5" fillId="0" borderId="2" xfId="1" applyNumberFormat="1" applyFont="1" applyBorder="1" applyAlignment="1">
      <alignment horizontal="right" vertical="center"/>
    </xf>
    <xf numFmtId="2" fontId="5" fillId="0" borderId="6" xfId="1" applyNumberFormat="1" applyFont="1" applyBorder="1" applyAlignment="1">
      <alignment horizontal="right" vertical="center"/>
    </xf>
    <xf numFmtId="0" fontId="2" fillId="6" borderId="0" xfId="1" applyFont="1" applyFill="1"/>
    <xf numFmtId="2" fontId="2" fillId="0" borderId="5" xfId="1" applyNumberFormat="1" applyFont="1" applyBorder="1"/>
    <xf numFmtId="2" fontId="2" fillId="0" borderId="1" xfId="1" applyNumberFormat="1" applyFont="1" applyBorder="1"/>
    <xf numFmtId="2" fontId="2" fillId="0" borderId="6" xfId="1" applyNumberFormat="1" applyFont="1" applyBorder="1"/>
    <xf numFmtId="0" fontId="2" fillId="0" borderId="4" xfId="1" applyFont="1" applyBorder="1"/>
    <xf numFmtId="0" fontId="2" fillId="6" borderId="7" xfId="1" applyFont="1" applyFill="1" applyBorder="1"/>
    <xf numFmtId="0" fontId="2" fillId="0" borderId="0" xfId="1" applyFont="1"/>
    <xf numFmtId="2" fontId="1" fillId="0" borderId="0" xfId="1" applyNumberFormat="1"/>
    <xf numFmtId="0" fontId="1" fillId="0" borderId="11" xfId="1" applyBorder="1"/>
    <xf numFmtId="0" fontId="1" fillId="0" borderId="12" xfId="1" applyBorder="1"/>
    <xf numFmtId="0" fontId="1" fillId="6" borderId="0" xfId="1" applyFill="1"/>
    <xf numFmtId="0" fontId="1" fillId="6" borderId="7" xfId="1" applyFill="1" applyBorder="1"/>
    <xf numFmtId="9" fontId="2" fillId="0" borderId="0" xfId="2" applyFont="1" applyFill="1"/>
    <xf numFmtId="0" fontId="2" fillId="0" borderId="0" xfId="1" applyFont="1" applyAlignment="1">
      <alignment horizontal="left"/>
    </xf>
    <xf numFmtId="0" fontId="2" fillId="3" borderId="9" xfId="1" applyFont="1" applyFill="1" applyBorder="1" applyAlignment="1">
      <alignment horizontal="center"/>
    </xf>
    <xf numFmtId="0" fontId="2" fillId="4" borderId="13" xfId="1" applyFont="1" applyFill="1" applyBorder="1" applyAlignment="1">
      <alignment horizontal="center"/>
    </xf>
    <xf numFmtId="0" fontId="2" fillId="4" borderId="9" xfId="1" applyFont="1" applyFill="1" applyBorder="1" applyAlignment="1">
      <alignment horizontal="center"/>
    </xf>
    <xf numFmtId="0" fontId="2" fillId="4" borderId="14" xfId="1" applyFont="1" applyFill="1" applyBorder="1" applyAlignment="1">
      <alignment horizontal="center"/>
    </xf>
    <xf numFmtId="0" fontId="3" fillId="0" borderId="1" xfId="1" applyFont="1" applyBorder="1" applyAlignment="1">
      <alignment wrapText="1"/>
    </xf>
    <xf numFmtId="0" fontId="3" fillId="0" borderId="1" xfId="1" applyFont="1" applyBorder="1" applyAlignment="1">
      <alignment horizontal="center" shrinkToFit="1"/>
    </xf>
    <xf numFmtId="9" fontId="3" fillId="0" borderId="1" xfId="2" applyFont="1" applyFill="1" applyBorder="1" applyAlignment="1">
      <alignment horizontal="center" wrapText="1" shrinkToFit="1"/>
    </xf>
    <xf numFmtId="0" fontId="3" fillId="0" borderId="1" xfId="1" applyFont="1" applyBorder="1" applyAlignment="1">
      <alignment horizontal="left"/>
    </xf>
    <xf numFmtId="1" fontId="3" fillId="0" borderId="5" xfId="1" applyNumberFormat="1" applyFont="1" applyBorder="1" applyAlignment="1">
      <alignment horizontal="right"/>
    </xf>
    <xf numFmtId="1" fontId="3" fillId="5" borderId="1" xfId="1" applyNumberFormat="1" applyFont="1" applyFill="1" applyBorder="1" applyAlignment="1">
      <alignment horizontal="right"/>
    </xf>
    <xf numFmtId="1" fontId="3" fillId="0" borderId="2" xfId="1" applyNumberFormat="1" applyFont="1" applyBorder="1" applyAlignment="1">
      <alignment horizontal="right"/>
    </xf>
    <xf numFmtId="1" fontId="3" fillId="0" borderId="6" xfId="1" applyNumberFormat="1" applyFont="1" applyBorder="1" applyAlignment="1">
      <alignment horizontal="right"/>
    </xf>
    <xf numFmtId="1" fontId="3" fillId="0" borderId="4" xfId="1" applyNumberFormat="1" applyFont="1" applyBorder="1" applyAlignment="1">
      <alignment horizontal="right"/>
    </xf>
    <xf numFmtId="1" fontId="3" fillId="0" borderId="1" xfId="1" applyNumberFormat="1" applyFont="1" applyBorder="1" applyAlignment="1">
      <alignment horizontal="right"/>
    </xf>
    <xf numFmtId="0" fontId="10" fillId="0" borderId="0" xfId="1" applyFont="1"/>
    <xf numFmtId="49" fontId="2" fillId="0" borderId="1" xfId="1" applyNumberFormat="1" applyFont="1" applyBorder="1"/>
    <xf numFmtId="9" fontId="2" fillId="0" borderId="1" xfId="2" applyFont="1" applyFill="1" applyBorder="1"/>
    <xf numFmtId="2" fontId="2" fillId="0" borderId="5" xfId="1" applyNumberFormat="1" applyFont="1" applyBorder="1" applyAlignment="1">
      <alignment horizontal="right"/>
    </xf>
    <xf numFmtId="2" fontId="2" fillId="0" borderId="1" xfId="1" applyNumberFormat="1" applyFont="1" applyBorder="1" applyAlignment="1">
      <alignment horizontal="right"/>
    </xf>
    <xf numFmtId="2" fontId="2" fillId="0" borderId="2" xfId="1" applyNumberFormat="1" applyFont="1" applyBorder="1" applyAlignment="1">
      <alignment horizontal="right"/>
    </xf>
    <xf numFmtId="2" fontId="2" fillId="0" borderId="6" xfId="1" applyNumberFormat="1" applyFont="1" applyBorder="1" applyAlignment="1">
      <alignment horizontal="right"/>
    </xf>
    <xf numFmtId="2" fontId="5" fillId="3" borderId="4" xfId="1" applyNumberFormat="1" applyFont="1" applyFill="1" applyBorder="1" applyAlignment="1">
      <alignment horizontal="right" vertical="center"/>
    </xf>
    <xf numFmtId="2" fontId="2" fillId="3" borderId="4" xfId="1" applyNumberFormat="1" applyFont="1" applyFill="1" applyBorder="1" applyAlignment="1">
      <alignment horizontal="right" vertical="center"/>
    </xf>
    <xf numFmtId="9" fontId="2" fillId="0" borderId="1" xfId="2" applyFont="1" applyFill="1" applyBorder="1" applyAlignment="1">
      <alignment vertical="center"/>
    </xf>
    <xf numFmtId="0" fontId="2" fillId="3" borderId="4" xfId="1" applyFont="1" applyFill="1" applyBorder="1" applyAlignment="1">
      <alignment horizontal="right"/>
    </xf>
    <xf numFmtId="9" fontId="2" fillId="0" borderId="0" xfId="2" applyFont="1" applyFill="1" applyBorder="1"/>
    <xf numFmtId="0" fontId="2" fillId="0" borderId="0" xfId="1" applyFont="1" applyAlignment="1">
      <alignment horizontal="center"/>
    </xf>
    <xf numFmtId="2" fontId="2" fillId="0" borderId="11" xfId="1" applyNumberFormat="1" applyFont="1" applyBorder="1" applyAlignment="1">
      <alignment horizontal="center"/>
    </xf>
    <xf numFmtId="2" fontId="2" fillId="0" borderId="0" xfId="1" applyNumberFormat="1" applyFont="1" applyAlignment="1">
      <alignment horizontal="center"/>
    </xf>
    <xf numFmtId="2" fontId="2" fillId="0" borderId="12" xfId="1" applyNumberFormat="1" applyFont="1" applyBorder="1" applyAlignment="1">
      <alignment horizontal="center"/>
    </xf>
    <xf numFmtId="0" fontId="2" fillId="0" borderId="11" xfId="1" applyFont="1" applyBorder="1" applyAlignment="1">
      <alignment horizontal="center"/>
    </xf>
    <xf numFmtId="0" fontId="2" fillId="0" borderId="12" xfId="1" applyFont="1" applyBorder="1" applyAlignment="1">
      <alignment horizontal="center"/>
    </xf>
    <xf numFmtId="2" fontId="5" fillId="3" borderId="1" xfId="1" applyNumberFormat="1" applyFont="1" applyFill="1" applyBorder="1" applyAlignment="1">
      <alignment horizontal="left" vertical="center"/>
    </xf>
    <xf numFmtId="0" fontId="2" fillId="0" borderId="1" xfId="1" applyFont="1" applyBorder="1" applyAlignment="1">
      <alignment vertical="center" shrinkToFit="1"/>
    </xf>
    <xf numFmtId="1" fontId="6" fillId="0" borderId="1" xfId="3" applyNumberFormat="1" applyFont="1" applyFill="1" applyBorder="1" applyAlignment="1">
      <alignment horizontal="left" vertical="center"/>
    </xf>
    <xf numFmtId="167" fontId="6" fillId="0" borderId="1" xfId="3" applyNumberFormat="1" applyFont="1" applyFill="1" applyBorder="1" applyAlignment="1">
      <alignment horizontal="left" vertical="center"/>
    </xf>
    <xf numFmtId="166" fontId="6" fillId="0" borderId="1" xfId="3" applyFont="1" applyFill="1" applyBorder="1" applyAlignment="1">
      <alignment horizontal="left" vertical="center"/>
    </xf>
    <xf numFmtId="0" fontId="6" fillId="0" borderId="1" xfId="3" applyNumberFormat="1" applyFont="1" applyFill="1" applyBorder="1" applyAlignment="1">
      <alignment horizontal="left" vertical="center"/>
    </xf>
    <xf numFmtId="1" fontId="6" fillId="0" borderId="1" xfId="1" applyNumberFormat="1" applyFont="1" applyBorder="1" applyAlignment="1">
      <alignment horizontal="left" vertical="center"/>
    </xf>
    <xf numFmtId="0" fontId="2" fillId="0" borderId="1" xfId="1" applyFont="1" applyBorder="1" applyAlignment="1">
      <alignment vertical="center" wrapText="1"/>
    </xf>
    <xf numFmtId="0" fontId="2" fillId="0" borderId="0" xfId="1" applyFont="1" applyAlignment="1">
      <alignment horizontal="left" vertical="center"/>
    </xf>
    <xf numFmtId="9" fontId="6" fillId="0" borderId="1" xfId="2" applyFont="1" applyBorder="1" applyAlignment="1">
      <alignment horizontal="left" vertical="center"/>
    </xf>
  </cellXfs>
  <cellStyles count="4">
    <cellStyle name="Komma 2" xfId="3" xr:uid="{6DADE334-CB87-472B-9EBD-B924B44623DC}"/>
    <cellStyle name="Prozent 2" xfId="2" xr:uid="{193A3332-8FE2-4587-8F19-920C4A4C0CC3}"/>
    <cellStyle name="Standard" xfId="0" builtinId="0"/>
    <cellStyle name="Standard 2" xfId="1" xr:uid="{C60E1CA2-D626-4B52-A3F1-D67251630792}"/>
  </cellStyles>
  <dxfs count="31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indexed="17"/>
      </font>
      <fill>
        <patternFill>
          <bgColor indexed="42"/>
        </patternFill>
      </fill>
    </dxf>
    <dxf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17"/>
      </font>
      <fill>
        <patternFill>
          <bgColor indexed="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[1]Decke!$W$151:$AN$151</c:f>
              <c:numCache>
                <c:formatCode>0.00</c:formatCode>
                <c:ptCount val="18"/>
                <c:pt idx="0">
                  <c:v>0.18</c:v>
                </c:pt>
                <c:pt idx="1">
                  <c:v>0.28000000000000003</c:v>
                </c:pt>
                <c:pt idx="2">
                  <c:v>0.51</c:v>
                </c:pt>
                <c:pt idx="3">
                  <c:v>0.78</c:v>
                </c:pt>
                <c:pt idx="4">
                  <c:v>0.89</c:v>
                </c:pt>
                <c:pt idx="5">
                  <c:v>0.98</c:v>
                </c:pt>
                <c:pt idx="6">
                  <c:v>1.03</c:v>
                </c:pt>
                <c:pt idx="7">
                  <c:v>1.01</c:v>
                </c:pt>
                <c:pt idx="8">
                  <c:v>1</c:v>
                </c:pt>
                <c:pt idx="9">
                  <c:v>0.95</c:v>
                </c:pt>
                <c:pt idx="10">
                  <c:v>0.87</c:v>
                </c:pt>
                <c:pt idx="11">
                  <c:v>0.96</c:v>
                </c:pt>
                <c:pt idx="12">
                  <c:v>1.02</c:v>
                </c:pt>
                <c:pt idx="13">
                  <c:v>1</c:v>
                </c:pt>
                <c:pt idx="14">
                  <c:v>0.99</c:v>
                </c:pt>
                <c:pt idx="15">
                  <c:v>1.03</c:v>
                </c:pt>
                <c:pt idx="16">
                  <c:v>1.05</c:v>
                </c:pt>
                <c:pt idx="17">
                  <c:v>1.04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7D6-4BF0-B665-C474D7EC420F}"/>
            </c:ext>
          </c:extLst>
        </c:ser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[1]Decke!$W$152:$AN$152</c:f>
              <c:numCache>
                <c:formatCode>0.00</c:formatCode>
                <c:ptCount val="18"/>
                <c:pt idx="0">
                  <c:v>0.31</c:v>
                </c:pt>
                <c:pt idx="1">
                  <c:v>0.47</c:v>
                </c:pt>
                <c:pt idx="2">
                  <c:v>0.73</c:v>
                </c:pt>
                <c:pt idx="3">
                  <c:v>0.76</c:v>
                </c:pt>
                <c:pt idx="4">
                  <c:v>0.96</c:v>
                </c:pt>
                <c:pt idx="5">
                  <c:v>0.89</c:v>
                </c:pt>
                <c:pt idx="6">
                  <c:v>0.92</c:v>
                </c:pt>
                <c:pt idx="7">
                  <c:v>0.9</c:v>
                </c:pt>
                <c:pt idx="8">
                  <c:v>0.85</c:v>
                </c:pt>
                <c:pt idx="9">
                  <c:v>0.85</c:v>
                </c:pt>
                <c:pt idx="10">
                  <c:v>0.88</c:v>
                </c:pt>
                <c:pt idx="11">
                  <c:v>0.89</c:v>
                </c:pt>
                <c:pt idx="12">
                  <c:v>0.82</c:v>
                </c:pt>
                <c:pt idx="13">
                  <c:v>0.77</c:v>
                </c:pt>
                <c:pt idx="14">
                  <c:v>0.69</c:v>
                </c:pt>
                <c:pt idx="15">
                  <c:v>0.64</c:v>
                </c:pt>
                <c:pt idx="16">
                  <c:v>0.61</c:v>
                </c:pt>
                <c:pt idx="17">
                  <c:v>0.59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7D6-4BF0-B665-C474D7EC420F}"/>
            </c:ext>
          </c:extLst>
        </c:ser>
        <c:ser>
          <c:idx val="2"/>
          <c:order val="2"/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[1]Decke!$W$153:$AN$153</c:f>
              <c:numCache>
                <c:formatCode>0.00</c:formatCode>
                <c:ptCount val="18"/>
                <c:pt idx="0">
                  <c:v>0.34</c:v>
                </c:pt>
                <c:pt idx="1">
                  <c:v>0.51</c:v>
                </c:pt>
                <c:pt idx="2">
                  <c:v>0.74</c:v>
                </c:pt>
                <c:pt idx="3">
                  <c:v>0.75</c:v>
                </c:pt>
                <c:pt idx="4">
                  <c:v>0.91</c:v>
                </c:pt>
                <c:pt idx="5">
                  <c:v>0.86</c:v>
                </c:pt>
                <c:pt idx="6">
                  <c:v>0.88</c:v>
                </c:pt>
                <c:pt idx="7">
                  <c:v>0.87</c:v>
                </c:pt>
                <c:pt idx="8">
                  <c:v>0.83</c:v>
                </c:pt>
                <c:pt idx="9">
                  <c:v>0.86</c:v>
                </c:pt>
                <c:pt idx="10">
                  <c:v>0.9</c:v>
                </c:pt>
                <c:pt idx="11">
                  <c:v>0.87</c:v>
                </c:pt>
                <c:pt idx="12">
                  <c:v>0.81</c:v>
                </c:pt>
                <c:pt idx="13">
                  <c:v>0.75</c:v>
                </c:pt>
                <c:pt idx="14">
                  <c:v>0.69</c:v>
                </c:pt>
                <c:pt idx="15">
                  <c:v>0.64</c:v>
                </c:pt>
                <c:pt idx="16">
                  <c:v>0.6</c:v>
                </c:pt>
                <c:pt idx="17">
                  <c:v>0.57999999999999996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7D6-4BF0-B665-C474D7EC420F}"/>
            </c:ext>
          </c:extLst>
        </c:ser>
        <c:ser>
          <c:idx val="3"/>
          <c:order val="3"/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val>
            <c:numRef>
              <c:f>[1]Decke!$W$154:$AN$154</c:f>
              <c:numCache>
                <c:formatCode>0.00</c:formatCode>
                <c:ptCount val="18"/>
                <c:pt idx="0">
                  <c:v>0.23</c:v>
                </c:pt>
                <c:pt idx="1">
                  <c:v>0.35</c:v>
                </c:pt>
                <c:pt idx="2">
                  <c:v>0.57999999999999996</c:v>
                </c:pt>
                <c:pt idx="3">
                  <c:v>0.76</c:v>
                </c:pt>
                <c:pt idx="4">
                  <c:v>0.97</c:v>
                </c:pt>
                <c:pt idx="5">
                  <c:v>0.98</c:v>
                </c:pt>
                <c:pt idx="6">
                  <c:v>1</c:v>
                </c:pt>
                <c:pt idx="7">
                  <c:v>1.01</c:v>
                </c:pt>
                <c:pt idx="8">
                  <c:v>0.97</c:v>
                </c:pt>
                <c:pt idx="9">
                  <c:v>0.92</c:v>
                </c:pt>
                <c:pt idx="10">
                  <c:v>0.85</c:v>
                </c:pt>
                <c:pt idx="11">
                  <c:v>0.97</c:v>
                </c:pt>
                <c:pt idx="12">
                  <c:v>0.98</c:v>
                </c:pt>
                <c:pt idx="13">
                  <c:v>0.98</c:v>
                </c:pt>
                <c:pt idx="14">
                  <c:v>0.95</c:v>
                </c:pt>
                <c:pt idx="15">
                  <c:v>0.89</c:v>
                </c:pt>
                <c:pt idx="16">
                  <c:v>0.87</c:v>
                </c:pt>
                <c:pt idx="17">
                  <c:v>0.84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7D6-4BF0-B665-C474D7EC420F}"/>
            </c:ext>
          </c:extLst>
        </c:ser>
        <c:ser>
          <c:idx val="4"/>
          <c:order val="4"/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val>
            <c:numRef>
              <c:f>[1]Decke!$W$155:$AN$155</c:f>
              <c:numCache>
                <c:formatCode>0.00</c:formatCode>
                <c:ptCount val="18"/>
                <c:pt idx="0">
                  <c:v>0.3</c:v>
                </c:pt>
                <c:pt idx="1">
                  <c:v>0.48</c:v>
                </c:pt>
                <c:pt idx="2">
                  <c:v>0.72</c:v>
                </c:pt>
                <c:pt idx="3">
                  <c:v>0.8</c:v>
                </c:pt>
                <c:pt idx="4">
                  <c:v>0.98</c:v>
                </c:pt>
                <c:pt idx="5">
                  <c:v>0.92</c:v>
                </c:pt>
                <c:pt idx="6">
                  <c:v>0.95</c:v>
                </c:pt>
                <c:pt idx="7">
                  <c:v>0.95</c:v>
                </c:pt>
                <c:pt idx="8">
                  <c:v>0.9</c:v>
                </c:pt>
                <c:pt idx="9">
                  <c:v>0.88</c:v>
                </c:pt>
                <c:pt idx="10">
                  <c:v>0.92</c:v>
                </c:pt>
                <c:pt idx="11">
                  <c:v>0.97</c:v>
                </c:pt>
                <c:pt idx="12">
                  <c:v>0.96</c:v>
                </c:pt>
                <c:pt idx="13">
                  <c:v>0.93</c:v>
                </c:pt>
                <c:pt idx="14">
                  <c:v>0.86</c:v>
                </c:pt>
                <c:pt idx="15">
                  <c:v>0.82</c:v>
                </c:pt>
                <c:pt idx="16">
                  <c:v>0.8</c:v>
                </c:pt>
                <c:pt idx="17">
                  <c:v>0.79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7D6-4BF0-B665-C474D7EC420F}"/>
            </c:ext>
          </c:extLst>
        </c:ser>
        <c:ser>
          <c:idx val="5"/>
          <c:order val="5"/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val>
            <c:numRef>
              <c:f>[1]Decke!$W$156:$AN$156</c:f>
              <c:numCache>
                <c:formatCode>0.00</c:formatCode>
                <c:ptCount val="18"/>
                <c:pt idx="0">
                  <c:v>0.22</c:v>
                </c:pt>
                <c:pt idx="1">
                  <c:v>0.22</c:v>
                </c:pt>
                <c:pt idx="2">
                  <c:v>0.25</c:v>
                </c:pt>
                <c:pt idx="3">
                  <c:v>0.26</c:v>
                </c:pt>
                <c:pt idx="4">
                  <c:v>0.32</c:v>
                </c:pt>
                <c:pt idx="5">
                  <c:v>0.47</c:v>
                </c:pt>
                <c:pt idx="6">
                  <c:v>0.6</c:v>
                </c:pt>
                <c:pt idx="7">
                  <c:v>0.69</c:v>
                </c:pt>
                <c:pt idx="8">
                  <c:v>0.75</c:v>
                </c:pt>
                <c:pt idx="9">
                  <c:v>0.79</c:v>
                </c:pt>
                <c:pt idx="10">
                  <c:v>0.88</c:v>
                </c:pt>
                <c:pt idx="11">
                  <c:v>0.89</c:v>
                </c:pt>
                <c:pt idx="12">
                  <c:v>0.92</c:v>
                </c:pt>
                <c:pt idx="13">
                  <c:v>0.9</c:v>
                </c:pt>
                <c:pt idx="14">
                  <c:v>0.86</c:v>
                </c:pt>
                <c:pt idx="15">
                  <c:v>0.84</c:v>
                </c:pt>
                <c:pt idx="16">
                  <c:v>0.81</c:v>
                </c:pt>
                <c:pt idx="17">
                  <c:v>0.81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B7D6-4BF0-B665-C474D7EC420F}"/>
            </c:ext>
          </c:extLst>
        </c:ser>
        <c:ser>
          <c:idx val="6"/>
          <c:order val="6"/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val>
            <c:numRef>
              <c:f>[1]Decke!$W$157:$AN$157</c:f>
              <c:numCache>
                <c:formatCode>0.00</c:formatCode>
                <c:ptCount val="18"/>
                <c:pt idx="0">
                  <c:v>0.11</c:v>
                </c:pt>
                <c:pt idx="1">
                  <c:v>0.2</c:v>
                </c:pt>
                <c:pt idx="2">
                  <c:v>0.3</c:v>
                </c:pt>
                <c:pt idx="3">
                  <c:v>0.44</c:v>
                </c:pt>
                <c:pt idx="4">
                  <c:v>0.59</c:v>
                </c:pt>
                <c:pt idx="5">
                  <c:v>0.68</c:v>
                </c:pt>
                <c:pt idx="6">
                  <c:v>0.75</c:v>
                </c:pt>
                <c:pt idx="7">
                  <c:v>0.79</c:v>
                </c:pt>
                <c:pt idx="8">
                  <c:v>0.75</c:v>
                </c:pt>
                <c:pt idx="9">
                  <c:v>0.66</c:v>
                </c:pt>
                <c:pt idx="10">
                  <c:v>0.6</c:v>
                </c:pt>
                <c:pt idx="11">
                  <c:v>0.74</c:v>
                </c:pt>
                <c:pt idx="12">
                  <c:v>0.82</c:v>
                </c:pt>
                <c:pt idx="13">
                  <c:v>0.79</c:v>
                </c:pt>
                <c:pt idx="14">
                  <c:v>0.86</c:v>
                </c:pt>
                <c:pt idx="15">
                  <c:v>0.87</c:v>
                </c:pt>
                <c:pt idx="16">
                  <c:v>0.9</c:v>
                </c:pt>
                <c:pt idx="17">
                  <c:v>0.9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B7D6-4BF0-B665-C474D7EC42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5434720"/>
        <c:axId val="1"/>
      </c:lineChart>
      <c:catAx>
        <c:axId val="6054347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605434720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676275</xdr:colOff>
      <xdr:row>148</xdr:row>
      <xdr:rowOff>0</xdr:rowOff>
    </xdr:from>
    <xdr:to>
      <xdr:col>22</xdr:col>
      <xdr:colOff>66675</xdr:colOff>
      <xdr:row>151</xdr:row>
      <xdr:rowOff>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12C35EA9-898E-43B5-ABAB-34F0B1924DF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technik\Wissensmanagement\Pr&#252;fzeugnisse\Schallabsorption\Pr&#252;fzeugnisse\Fural_Gepr&#252;fte%20Akustik_2025-05_Pr&#252;fzeugnisse%20intern.xlsm" TargetMode="External"/><Relationship Id="rId1" Type="http://schemas.openxmlformats.org/officeDocument/2006/relationships/externalLinkPath" Target="file:///G:\technik\Wissensmanagement\Pr&#252;fzeugnisse\Schallabsorption\Pr&#252;fzeugnisse\Fural_Gepr&#252;fte%20Akustik_2025-05_Pr&#252;fzeugnisse%20inter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Übersetzungen"/>
      <sheetName val="ÜbersetzungenKurz"/>
      <sheetName val="Allgemeine Infos"/>
      <sheetName val="Decke"/>
      <sheetName val="Segel"/>
      <sheetName val="Baffel"/>
      <sheetName val="Akustikwände, L-Absorber"/>
      <sheetName val="Längsschalldämmung"/>
      <sheetName val="Perforationsvergleich"/>
      <sheetName val="AlphaW Berechnung"/>
      <sheetName val="Ergebnisblatt"/>
      <sheetName val="AlphaW Berechnung_Segel"/>
      <sheetName val="Ergebnisblatt_Segel"/>
    </sheetNames>
    <sheetDataSet>
      <sheetData sheetId="0"/>
      <sheetData sheetId="1"/>
      <sheetData sheetId="2"/>
      <sheetData sheetId="3">
        <row r="151">
          <cell r="W151">
            <v>0.18</v>
          </cell>
          <cell r="X151">
            <v>0.28000000000000003</v>
          </cell>
          <cell r="Y151">
            <v>0.51</v>
          </cell>
          <cell r="Z151">
            <v>0.78</v>
          </cell>
          <cell r="AA151">
            <v>0.89</v>
          </cell>
          <cell r="AB151">
            <v>0.98</v>
          </cell>
          <cell r="AC151">
            <v>1.03</v>
          </cell>
          <cell r="AD151">
            <v>1.01</v>
          </cell>
          <cell r="AE151">
            <v>1</v>
          </cell>
          <cell r="AF151">
            <v>0.95</v>
          </cell>
          <cell r="AG151">
            <v>0.87</v>
          </cell>
          <cell r="AH151">
            <v>0.96</v>
          </cell>
          <cell r="AI151">
            <v>1.02</v>
          </cell>
          <cell r="AJ151">
            <v>1</v>
          </cell>
          <cell r="AK151">
            <v>0.99</v>
          </cell>
          <cell r="AL151">
            <v>1.03</v>
          </cell>
          <cell r="AM151">
            <v>1.05</v>
          </cell>
          <cell r="AN151">
            <v>1.04</v>
          </cell>
        </row>
        <row r="152">
          <cell r="W152">
            <v>0.31</v>
          </cell>
          <cell r="X152">
            <v>0.47</v>
          </cell>
          <cell r="Y152">
            <v>0.73</v>
          </cell>
          <cell r="Z152">
            <v>0.76</v>
          </cell>
          <cell r="AA152">
            <v>0.96</v>
          </cell>
          <cell r="AB152">
            <v>0.89</v>
          </cell>
          <cell r="AC152">
            <v>0.92</v>
          </cell>
          <cell r="AD152">
            <v>0.9</v>
          </cell>
          <cell r="AE152">
            <v>0.85</v>
          </cell>
          <cell r="AF152">
            <v>0.85</v>
          </cell>
          <cell r="AG152">
            <v>0.88</v>
          </cell>
          <cell r="AH152">
            <v>0.89</v>
          </cell>
          <cell r="AI152">
            <v>0.82</v>
          </cell>
          <cell r="AJ152">
            <v>0.77</v>
          </cell>
          <cell r="AK152">
            <v>0.69</v>
          </cell>
          <cell r="AL152">
            <v>0.64</v>
          </cell>
          <cell r="AM152">
            <v>0.61</v>
          </cell>
          <cell r="AN152">
            <v>0.59</v>
          </cell>
        </row>
        <row r="153">
          <cell r="W153">
            <v>0.34</v>
          </cell>
          <cell r="X153">
            <v>0.51</v>
          </cell>
          <cell r="Y153">
            <v>0.74</v>
          </cell>
          <cell r="Z153">
            <v>0.75</v>
          </cell>
          <cell r="AA153">
            <v>0.91</v>
          </cell>
          <cell r="AB153">
            <v>0.86</v>
          </cell>
          <cell r="AC153">
            <v>0.88</v>
          </cell>
          <cell r="AD153">
            <v>0.87</v>
          </cell>
          <cell r="AE153">
            <v>0.83</v>
          </cell>
          <cell r="AF153">
            <v>0.86</v>
          </cell>
          <cell r="AG153">
            <v>0.9</v>
          </cell>
          <cell r="AH153">
            <v>0.87</v>
          </cell>
          <cell r="AI153">
            <v>0.81</v>
          </cell>
          <cell r="AJ153">
            <v>0.75</v>
          </cell>
          <cell r="AK153">
            <v>0.69</v>
          </cell>
          <cell r="AL153">
            <v>0.64</v>
          </cell>
          <cell r="AM153">
            <v>0.6</v>
          </cell>
          <cell r="AN153">
            <v>0.57999999999999996</v>
          </cell>
        </row>
        <row r="154">
          <cell r="W154">
            <v>0.23</v>
          </cell>
          <cell r="X154">
            <v>0.35</v>
          </cell>
          <cell r="Y154">
            <v>0.57999999999999996</v>
          </cell>
          <cell r="Z154">
            <v>0.76</v>
          </cell>
          <cell r="AA154">
            <v>0.97</v>
          </cell>
          <cell r="AB154">
            <v>0.98</v>
          </cell>
          <cell r="AC154">
            <v>1</v>
          </cell>
          <cell r="AD154">
            <v>1.01</v>
          </cell>
          <cell r="AE154">
            <v>0.97</v>
          </cell>
          <cell r="AF154">
            <v>0.92</v>
          </cell>
          <cell r="AG154">
            <v>0.85</v>
          </cell>
          <cell r="AH154">
            <v>0.97</v>
          </cell>
          <cell r="AI154">
            <v>0.98</v>
          </cell>
          <cell r="AJ154">
            <v>0.98</v>
          </cell>
          <cell r="AK154">
            <v>0.95</v>
          </cell>
          <cell r="AL154">
            <v>0.89</v>
          </cell>
          <cell r="AM154">
            <v>0.87</v>
          </cell>
          <cell r="AN154">
            <v>0.84</v>
          </cell>
        </row>
        <row r="155">
          <cell r="W155">
            <v>0.3</v>
          </cell>
          <cell r="X155">
            <v>0.48</v>
          </cell>
          <cell r="Y155">
            <v>0.72</v>
          </cell>
          <cell r="Z155">
            <v>0.8</v>
          </cell>
          <cell r="AA155">
            <v>0.98</v>
          </cell>
          <cell r="AB155">
            <v>0.92</v>
          </cell>
          <cell r="AC155">
            <v>0.95</v>
          </cell>
          <cell r="AD155">
            <v>0.95</v>
          </cell>
          <cell r="AE155">
            <v>0.9</v>
          </cell>
          <cell r="AF155">
            <v>0.88</v>
          </cell>
          <cell r="AG155">
            <v>0.92</v>
          </cell>
          <cell r="AH155">
            <v>0.97</v>
          </cell>
          <cell r="AI155">
            <v>0.96</v>
          </cell>
          <cell r="AJ155">
            <v>0.93</v>
          </cell>
          <cell r="AK155">
            <v>0.86</v>
          </cell>
          <cell r="AL155">
            <v>0.82</v>
          </cell>
          <cell r="AM155">
            <v>0.8</v>
          </cell>
          <cell r="AN155">
            <v>0.79</v>
          </cell>
        </row>
        <row r="156">
          <cell r="W156">
            <v>0.22</v>
          </cell>
          <cell r="X156">
            <v>0.22</v>
          </cell>
          <cell r="Y156">
            <v>0.25</v>
          </cell>
          <cell r="Z156">
            <v>0.26</v>
          </cell>
          <cell r="AA156">
            <v>0.32</v>
          </cell>
          <cell r="AB156">
            <v>0.47</v>
          </cell>
          <cell r="AC156">
            <v>0.6</v>
          </cell>
          <cell r="AD156">
            <v>0.69</v>
          </cell>
          <cell r="AE156">
            <v>0.75</v>
          </cell>
          <cell r="AF156">
            <v>0.79</v>
          </cell>
          <cell r="AG156">
            <v>0.88</v>
          </cell>
          <cell r="AH156">
            <v>0.89</v>
          </cell>
          <cell r="AI156">
            <v>0.92</v>
          </cell>
          <cell r="AJ156">
            <v>0.9</v>
          </cell>
          <cell r="AK156">
            <v>0.86</v>
          </cell>
          <cell r="AL156">
            <v>0.84</v>
          </cell>
          <cell r="AM156">
            <v>0.81</v>
          </cell>
          <cell r="AN156">
            <v>0.81</v>
          </cell>
        </row>
        <row r="157">
          <cell r="W157">
            <v>0.11</v>
          </cell>
          <cell r="X157">
            <v>0.2</v>
          </cell>
          <cell r="Y157">
            <v>0.3</v>
          </cell>
          <cell r="Z157">
            <v>0.44</v>
          </cell>
          <cell r="AA157">
            <v>0.59</v>
          </cell>
          <cell r="AB157">
            <v>0.68</v>
          </cell>
          <cell r="AC157">
            <v>0.75</v>
          </cell>
          <cell r="AD157">
            <v>0.79</v>
          </cell>
          <cell r="AE157">
            <v>0.75</v>
          </cell>
          <cell r="AF157">
            <v>0.66</v>
          </cell>
          <cell r="AG157">
            <v>0.6</v>
          </cell>
          <cell r="AH157">
            <v>0.74</v>
          </cell>
          <cell r="AI157">
            <v>0.82</v>
          </cell>
          <cell r="AJ157">
            <v>0.79</v>
          </cell>
          <cell r="AK157">
            <v>0.86</v>
          </cell>
          <cell r="AL157">
            <v>0.87</v>
          </cell>
          <cell r="AM157">
            <v>0.9</v>
          </cell>
          <cell r="AN157">
            <v>0.9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929AAD-0A04-42E4-A6A5-B7C5631B0659}">
  <sheetPr codeName="Tabelle4"/>
  <dimension ref="A1:AO231"/>
  <sheetViews>
    <sheetView topLeftCell="F116" zoomScaleNormal="100" workbookViewId="0">
      <selection activeCell="G151" sqref="G151"/>
    </sheetView>
  </sheetViews>
  <sheetFormatPr baseColWidth="10" defaultColWidth="11.453125" defaultRowHeight="12.5" x14ac:dyDescent="0.3"/>
  <cols>
    <col min="1" max="1" width="24.453125" style="1" bestFit="1" customWidth="1"/>
    <col min="2" max="2" width="26.1796875" style="1" bestFit="1" customWidth="1"/>
    <col min="3" max="3" width="17" style="1" bestFit="1" customWidth="1"/>
    <col min="4" max="4" width="14.26953125" style="1" bestFit="1" customWidth="1"/>
    <col min="5" max="5" width="15" style="1" bestFit="1" customWidth="1"/>
    <col min="6" max="6" width="79.453125" style="1" bestFit="1" customWidth="1"/>
    <col min="7" max="7" width="75" style="1" bestFit="1" customWidth="1"/>
    <col min="8" max="8" width="114.54296875" style="1" bestFit="1" customWidth="1"/>
    <col min="9" max="9" width="24.54296875" style="1" bestFit="1" customWidth="1"/>
    <col min="10" max="10" width="16.26953125" style="1" bestFit="1" customWidth="1"/>
    <col min="11" max="11" width="21.26953125" style="1" bestFit="1" customWidth="1"/>
    <col min="12" max="12" width="11.54296875" style="1" bestFit="1" customWidth="1"/>
    <col min="13" max="13" width="22.453125" style="3" bestFit="1" customWidth="1"/>
    <col min="14" max="14" width="4.81640625" style="44" bestFit="1" customWidth="1"/>
    <col min="15" max="15" width="4.81640625" style="45" bestFit="1" customWidth="1"/>
    <col min="16" max="16" width="4.81640625" style="46" bestFit="1" customWidth="1"/>
    <col min="17" max="17" width="4.81640625" style="44" bestFit="1" customWidth="1"/>
    <col min="18" max="18" width="4.81640625" style="45" bestFit="1" customWidth="1"/>
    <col min="19" max="19" width="4.81640625" style="46" bestFit="1" customWidth="1"/>
    <col min="20" max="20" width="4.81640625" style="44" bestFit="1" customWidth="1"/>
    <col min="21" max="21" width="4.81640625" style="45" bestFit="1" customWidth="1"/>
    <col min="22" max="22" width="4.81640625" style="46" bestFit="1" customWidth="1"/>
    <col min="23" max="23" width="4.81640625" style="44" bestFit="1" customWidth="1"/>
    <col min="24" max="24" width="5.7265625" style="45" bestFit="1" customWidth="1"/>
    <col min="25" max="25" width="5.7265625" style="46" bestFit="1" customWidth="1"/>
    <col min="26" max="26" width="5.7265625" style="44" bestFit="1" customWidth="1"/>
    <col min="27" max="27" width="5.7265625" style="45" bestFit="1" customWidth="1"/>
    <col min="28" max="28" width="5.7265625" style="46" bestFit="1" customWidth="1"/>
    <col min="29" max="29" width="5.7265625" style="44" bestFit="1" customWidth="1"/>
    <col min="30" max="30" width="5.7265625" style="45" bestFit="1" customWidth="1"/>
    <col min="31" max="31" width="5.7265625" style="47" bestFit="1" customWidth="1"/>
    <col min="32" max="32" width="2" style="48" customWidth="1"/>
    <col min="33" max="35" width="4.81640625" style="1" bestFit="1" customWidth="1"/>
    <col min="36" max="38" width="5.7265625" style="1" bestFit="1" customWidth="1"/>
    <col min="39" max="39" width="81" style="1" bestFit="1" customWidth="1"/>
    <col min="40" max="40" width="25.26953125" style="10" bestFit="1" customWidth="1"/>
    <col min="41" max="16384" width="11.453125" style="1"/>
  </cols>
  <sheetData>
    <row r="1" spans="1:41" ht="12.5" customHeight="1" x14ac:dyDescent="0.3">
      <c r="N1" s="4" t="s">
        <v>297</v>
      </c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5"/>
      <c r="AF1" s="6"/>
      <c r="AG1" s="7" t="s">
        <v>298</v>
      </c>
      <c r="AH1" s="8"/>
      <c r="AI1" s="8"/>
      <c r="AJ1" s="8"/>
      <c r="AK1" s="8"/>
      <c r="AL1" s="9"/>
    </row>
    <row r="2" spans="1:41" s="11" customFormat="1" ht="12.5" customHeight="1" x14ac:dyDescent="0.3">
      <c r="A2" s="11" t="s">
        <v>299</v>
      </c>
      <c r="B2" s="11" t="s">
        <v>300</v>
      </c>
      <c r="C2" s="11" t="s">
        <v>301</v>
      </c>
      <c r="D2" s="11" t="s">
        <v>302</v>
      </c>
      <c r="E2" s="11" t="s">
        <v>303</v>
      </c>
      <c r="F2" s="11" t="s">
        <v>304</v>
      </c>
      <c r="G2" s="11" t="s">
        <v>305</v>
      </c>
      <c r="H2" s="11" t="s">
        <v>306</v>
      </c>
      <c r="I2" s="11" t="s">
        <v>307</v>
      </c>
      <c r="J2" s="11" t="s">
        <v>308</v>
      </c>
      <c r="K2" s="11" t="s">
        <v>309</v>
      </c>
      <c r="L2" s="11" t="s">
        <v>310</v>
      </c>
      <c r="M2" s="12" t="s">
        <v>311</v>
      </c>
      <c r="N2" s="13">
        <v>100</v>
      </c>
      <c r="O2" s="14">
        <v>125</v>
      </c>
      <c r="P2" s="15">
        <v>160</v>
      </c>
      <c r="Q2" s="13">
        <v>200</v>
      </c>
      <c r="R2" s="14">
        <v>250</v>
      </c>
      <c r="S2" s="15">
        <v>315</v>
      </c>
      <c r="T2" s="13">
        <v>400</v>
      </c>
      <c r="U2" s="14">
        <v>500</v>
      </c>
      <c r="V2" s="15">
        <v>630</v>
      </c>
      <c r="W2" s="13">
        <v>800</v>
      </c>
      <c r="X2" s="14">
        <v>1000</v>
      </c>
      <c r="Y2" s="15">
        <v>1250</v>
      </c>
      <c r="Z2" s="13">
        <v>1600</v>
      </c>
      <c r="AA2" s="14">
        <v>2000</v>
      </c>
      <c r="AB2" s="15">
        <v>2500</v>
      </c>
      <c r="AC2" s="13">
        <v>3150</v>
      </c>
      <c r="AD2" s="14">
        <v>4000</v>
      </c>
      <c r="AE2" s="16">
        <v>5000</v>
      </c>
      <c r="AF2" s="17"/>
      <c r="AG2" s="18">
        <v>125</v>
      </c>
      <c r="AH2" s="18">
        <v>250</v>
      </c>
      <c r="AI2" s="18">
        <v>500</v>
      </c>
      <c r="AJ2" s="18">
        <v>1000</v>
      </c>
      <c r="AK2" s="18">
        <v>2000</v>
      </c>
      <c r="AL2" s="18">
        <v>4000</v>
      </c>
      <c r="AM2" s="11" t="s">
        <v>312</v>
      </c>
      <c r="AN2" s="11" t="s">
        <v>313</v>
      </c>
    </row>
    <row r="3" spans="1:41" ht="12.5" customHeight="1" x14ac:dyDescent="0.3">
      <c r="A3" s="1" t="s">
        <v>0</v>
      </c>
      <c r="B3" s="1" t="s">
        <v>1</v>
      </c>
      <c r="C3" s="21" t="s">
        <v>2</v>
      </c>
      <c r="D3" s="23">
        <v>50</v>
      </c>
      <c r="E3" s="22" t="s">
        <v>314</v>
      </c>
      <c r="F3" s="22" t="s">
        <v>315</v>
      </c>
      <c r="G3" s="22" t="s">
        <v>315</v>
      </c>
      <c r="H3" s="22"/>
      <c r="I3" s="22"/>
      <c r="J3" s="22"/>
      <c r="K3" s="1" t="s">
        <v>3</v>
      </c>
      <c r="L3" s="22" t="s">
        <v>4</v>
      </c>
      <c r="M3" s="24" t="s">
        <v>5</v>
      </c>
      <c r="N3" s="25">
        <v>0.04</v>
      </c>
      <c r="O3" s="26">
        <v>0.04</v>
      </c>
      <c r="P3" s="27">
        <v>0.09</v>
      </c>
      <c r="Q3" s="25">
        <v>0.1</v>
      </c>
      <c r="R3" s="26">
        <v>0.13</v>
      </c>
      <c r="S3" s="27">
        <v>0.19</v>
      </c>
      <c r="T3" s="25">
        <v>0.26</v>
      </c>
      <c r="U3" s="26">
        <v>0.36</v>
      </c>
      <c r="V3" s="27">
        <v>0.48</v>
      </c>
      <c r="W3" s="25">
        <v>0.62</v>
      </c>
      <c r="X3" s="26">
        <v>0.72</v>
      </c>
      <c r="Y3" s="27">
        <v>0.84</v>
      </c>
      <c r="Z3" s="25">
        <v>0.94</v>
      </c>
      <c r="AA3" s="26">
        <v>0.98</v>
      </c>
      <c r="AB3" s="27">
        <v>0.98</v>
      </c>
      <c r="AC3" s="25">
        <v>0.91</v>
      </c>
      <c r="AD3" s="26">
        <v>0.72</v>
      </c>
      <c r="AE3" s="28">
        <v>0.75</v>
      </c>
      <c r="AF3" s="29"/>
      <c r="AG3" s="30">
        <f t="shared" ref="AG3:AG64" si="0">IF(AVERAGE(N3:P3)&lt;1.01,ROUND(AVERAGE(N3:P3)/0.05,0)*0.05,1)</f>
        <v>0.05</v>
      </c>
      <c r="AH3" s="30">
        <f t="shared" ref="AH3:AH64" si="1">IF(AVERAGE(Q3:S3)&lt;1.01,ROUND(AVERAGE(Q3:S3)/0.05,0)*0.05,1)</f>
        <v>0.15000000000000002</v>
      </c>
      <c r="AI3" s="30">
        <f t="shared" ref="AI3:AI64" si="2">IF(AVERAGE(T3:V3)&lt;1.01,ROUND(AVERAGE(T3:V3)/0.05,0)*0.05,1)</f>
        <v>0.35000000000000003</v>
      </c>
      <c r="AJ3" s="30">
        <f t="shared" ref="AJ3:AJ64" si="3">IF(AVERAGE(W3:Y3)&lt;1.01,ROUND(AVERAGE(W3:Y3)/0.05,0)*0.05,1)</f>
        <v>0.75</v>
      </c>
      <c r="AK3" s="30">
        <f t="shared" ref="AK3:AK64" si="4">IF(AVERAGE(Z3:AB3)&lt;1.01,ROUND(AVERAGE(Z3:AB3)/0.05,0)*0.05,1)</f>
        <v>0.95000000000000007</v>
      </c>
      <c r="AL3" s="30">
        <f t="shared" ref="AL3:AL64" si="5">IF(AVERAGE(AC3:AE3)&lt;1.01,ROUND(AVERAGE(AC3:AE3)/0.05,0)*0.05,1)</f>
        <v>0.8</v>
      </c>
      <c r="AM3" s="22" t="s">
        <v>315</v>
      </c>
    </row>
    <row r="4" spans="1:41" x14ac:dyDescent="0.3">
      <c r="A4" s="1" t="s">
        <v>6</v>
      </c>
      <c r="B4" s="1" t="s">
        <v>7</v>
      </c>
      <c r="C4" s="31" t="s">
        <v>8</v>
      </c>
      <c r="D4" s="23">
        <v>50</v>
      </c>
      <c r="E4" s="22" t="s">
        <v>314</v>
      </c>
      <c r="F4" s="22" t="s">
        <v>315</v>
      </c>
      <c r="G4" s="22" t="s">
        <v>315</v>
      </c>
      <c r="H4" s="22"/>
      <c r="I4" s="22"/>
      <c r="J4" s="22"/>
      <c r="K4" s="1" t="s">
        <v>9</v>
      </c>
      <c r="L4" s="22" t="s">
        <v>4</v>
      </c>
      <c r="M4" s="24" t="s">
        <v>10</v>
      </c>
      <c r="N4" s="25">
        <v>0.04</v>
      </c>
      <c r="O4" s="26">
        <v>0.08</v>
      </c>
      <c r="P4" s="27">
        <v>0.12</v>
      </c>
      <c r="Q4" s="25">
        <v>0.14000000000000001</v>
      </c>
      <c r="R4" s="26">
        <v>0.19</v>
      </c>
      <c r="S4" s="27">
        <v>0.27</v>
      </c>
      <c r="T4" s="25">
        <v>0.37</v>
      </c>
      <c r="U4" s="26">
        <v>0.48</v>
      </c>
      <c r="V4" s="27">
        <v>0.6</v>
      </c>
      <c r="W4" s="25">
        <v>0.74</v>
      </c>
      <c r="X4" s="26">
        <v>0.85</v>
      </c>
      <c r="Y4" s="27">
        <v>0.89</v>
      </c>
      <c r="Z4" s="25">
        <v>0.98</v>
      </c>
      <c r="AA4" s="26">
        <v>0.98</v>
      </c>
      <c r="AB4" s="27">
        <v>0.95</v>
      </c>
      <c r="AC4" s="25">
        <v>0.81</v>
      </c>
      <c r="AD4" s="26">
        <v>0.69</v>
      </c>
      <c r="AE4" s="28">
        <v>0.76</v>
      </c>
      <c r="AF4" s="29"/>
      <c r="AG4" s="30">
        <f t="shared" si="0"/>
        <v>0.1</v>
      </c>
      <c r="AH4" s="30">
        <f t="shared" si="1"/>
        <v>0.2</v>
      </c>
      <c r="AI4" s="30">
        <f t="shared" si="2"/>
        <v>0.5</v>
      </c>
      <c r="AJ4" s="30">
        <f t="shared" si="3"/>
        <v>0.85000000000000009</v>
      </c>
      <c r="AK4" s="30">
        <f t="shared" si="4"/>
        <v>0.95000000000000007</v>
      </c>
      <c r="AL4" s="30">
        <f t="shared" si="5"/>
        <v>0.75</v>
      </c>
      <c r="AM4" s="22" t="s">
        <v>315</v>
      </c>
    </row>
    <row r="5" spans="1:41" ht="13.5" x14ac:dyDescent="0.3">
      <c r="B5" s="1" t="s">
        <v>11</v>
      </c>
      <c r="C5" s="31" t="s">
        <v>8</v>
      </c>
      <c r="D5" s="23">
        <v>30</v>
      </c>
      <c r="E5" s="22" t="s">
        <v>314</v>
      </c>
      <c r="F5" s="22" t="s">
        <v>316</v>
      </c>
      <c r="G5" s="22" t="s">
        <v>316</v>
      </c>
      <c r="H5" s="22"/>
      <c r="I5" s="22"/>
      <c r="J5" s="22"/>
      <c r="K5" s="32" t="s">
        <v>12</v>
      </c>
      <c r="L5" s="32" t="s">
        <v>13</v>
      </c>
      <c r="M5" s="33" t="str">
        <f>"NRC = "&amp;IF(AVERAGE(AG5:AL5)&lt;1.01,ROUND(AVERAGE(AG5:AL5)/0.05,0)*0.05,1)</f>
        <v>NRC = 0,7</v>
      </c>
      <c r="N5" s="25">
        <v>0.06</v>
      </c>
      <c r="O5" s="26">
        <v>0.11</v>
      </c>
      <c r="P5" s="27">
        <v>0.22</v>
      </c>
      <c r="Q5" s="25">
        <v>0.33</v>
      </c>
      <c r="R5" s="26">
        <v>0.42</v>
      </c>
      <c r="S5" s="27">
        <v>0.56000000000000005</v>
      </c>
      <c r="T5" s="25">
        <v>0.76</v>
      </c>
      <c r="U5" s="26">
        <v>0.89</v>
      </c>
      <c r="V5" s="27">
        <v>0.95</v>
      </c>
      <c r="W5" s="25">
        <v>1.05</v>
      </c>
      <c r="X5" s="26">
        <v>1.0900000000000001</v>
      </c>
      <c r="Y5" s="27">
        <v>1.06</v>
      </c>
      <c r="Z5" s="25">
        <v>1.04</v>
      </c>
      <c r="AA5" s="26">
        <v>1.01</v>
      </c>
      <c r="AB5" s="27">
        <v>1.01</v>
      </c>
      <c r="AC5" s="25">
        <v>0.91</v>
      </c>
      <c r="AD5" s="26">
        <v>0.87</v>
      </c>
      <c r="AE5" s="28">
        <v>0.84</v>
      </c>
      <c r="AF5" s="29"/>
      <c r="AG5" s="30">
        <f t="shared" si="0"/>
        <v>0.15000000000000002</v>
      </c>
      <c r="AH5" s="30">
        <f t="shared" si="1"/>
        <v>0.45</v>
      </c>
      <c r="AI5" s="30">
        <f t="shared" si="2"/>
        <v>0.85000000000000009</v>
      </c>
      <c r="AJ5" s="30">
        <f t="shared" si="3"/>
        <v>1</v>
      </c>
      <c r="AK5" s="30">
        <f t="shared" si="4"/>
        <v>1</v>
      </c>
      <c r="AL5" s="30">
        <f t="shared" si="5"/>
        <v>0.85000000000000009</v>
      </c>
      <c r="AM5" s="22" t="s">
        <v>317</v>
      </c>
    </row>
    <row r="6" spans="1:41" x14ac:dyDescent="0.3">
      <c r="A6" s="1" t="s">
        <v>14</v>
      </c>
      <c r="B6" s="20" t="s">
        <v>15</v>
      </c>
      <c r="C6" s="21" t="s">
        <v>2</v>
      </c>
      <c r="D6" s="22">
        <v>200</v>
      </c>
      <c r="E6" s="22" t="s">
        <v>314</v>
      </c>
      <c r="F6" s="22" t="s">
        <v>318</v>
      </c>
      <c r="G6" s="22" t="s">
        <v>318</v>
      </c>
      <c r="H6" s="22"/>
      <c r="I6" s="22"/>
      <c r="J6" s="22"/>
      <c r="K6" s="30" t="s">
        <v>16</v>
      </c>
      <c r="L6" s="22" t="s">
        <v>4</v>
      </c>
      <c r="M6" s="33" t="s">
        <v>5</v>
      </c>
      <c r="N6" s="25">
        <v>7.0000000000000007E-2</v>
      </c>
      <c r="O6" s="26">
        <v>0.14000000000000001</v>
      </c>
      <c r="P6" s="27">
        <v>0.14000000000000001</v>
      </c>
      <c r="Q6" s="25">
        <v>0.27</v>
      </c>
      <c r="R6" s="26">
        <v>0.31</v>
      </c>
      <c r="S6" s="27">
        <v>0.35</v>
      </c>
      <c r="T6" s="25">
        <v>0.41</v>
      </c>
      <c r="U6" s="26">
        <v>0.43</v>
      </c>
      <c r="V6" s="27">
        <v>0.42</v>
      </c>
      <c r="W6" s="25">
        <v>0.36</v>
      </c>
      <c r="X6" s="26">
        <v>0.34</v>
      </c>
      <c r="Y6" s="27">
        <v>0.43</v>
      </c>
      <c r="Z6" s="25">
        <v>0.48</v>
      </c>
      <c r="AA6" s="26">
        <v>0.48</v>
      </c>
      <c r="AB6" s="27">
        <v>0.55000000000000004</v>
      </c>
      <c r="AC6" s="25">
        <v>0.57999999999999996</v>
      </c>
      <c r="AD6" s="26">
        <v>0.6</v>
      </c>
      <c r="AE6" s="28">
        <v>0.6</v>
      </c>
      <c r="AF6" s="29"/>
      <c r="AG6" s="30">
        <f t="shared" si="0"/>
        <v>0.1</v>
      </c>
      <c r="AH6" s="30">
        <f t="shared" si="1"/>
        <v>0.30000000000000004</v>
      </c>
      <c r="AI6" s="30">
        <f t="shared" si="2"/>
        <v>0.4</v>
      </c>
      <c r="AJ6" s="30">
        <f t="shared" si="3"/>
        <v>0.4</v>
      </c>
      <c r="AK6" s="30">
        <f t="shared" si="4"/>
        <v>0.5</v>
      </c>
      <c r="AL6" s="30">
        <f t="shared" si="5"/>
        <v>0.60000000000000009</v>
      </c>
      <c r="AM6" s="22"/>
    </row>
    <row r="7" spans="1:41" x14ac:dyDescent="0.3">
      <c r="B7" s="1" t="s">
        <v>17</v>
      </c>
      <c r="C7" s="34" t="s">
        <v>18</v>
      </c>
      <c r="D7" s="23">
        <v>50</v>
      </c>
      <c r="E7" s="22" t="s">
        <v>319</v>
      </c>
      <c r="F7" s="22" t="s">
        <v>315</v>
      </c>
      <c r="G7" s="22" t="s">
        <v>315</v>
      </c>
      <c r="H7" s="22"/>
      <c r="I7" s="22"/>
      <c r="J7" s="22"/>
      <c r="K7" s="1" t="s">
        <v>19</v>
      </c>
      <c r="L7" s="22" t="s">
        <v>4</v>
      </c>
      <c r="M7" s="33" t="str">
        <f>"NRC = "&amp;IF(AVERAGE(AG7:AL7)&lt;1.01,ROUND(AVERAGE(AG7:AL7)/0.05,0)*0.05,1)</f>
        <v>NRC = 0,55</v>
      </c>
      <c r="N7" s="25">
        <v>0.08</v>
      </c>
      <c r="O7" s="26">
        <v>0.11</v>
      </c>
      <c r="P7" s="27">
        <v>0.15</v>
      </c>
      <c r="Q7" s="25">
        <v>0.19</v>
      </c>
      <c r="R7" s="26">
        <v>0.25</v>
      </c>
      <c r="S7" s="27">
        <v>0.31</v>
      </c>
      <c r="T7" s="25">
        <v>0.4</v>
      </c>
      <c r="U7" s="26">
        <v>0.53</v>
      </c>
      <c r="V7" s="27">
        <v>0.66</v>
      </c>
      <c r="W7" s="25">
        <v>0.75</v>
      </c>
      <c r="X7" s="26">
        <v>0.86</v>
      </c>
      <c r="Y7" s="27">
        <v>0.96</v>
      </c>
      <c r="Z7" s="25">
        <v>0.99</v>
      </c>
      <c r="AA7" s="26">
        <v>0.99</v>
      </c>
      <c r="AB7" s="27">
        <v>0.87</v>
      </c>
      <c r="AC7" s="25">
        <v>0.73</v>
      </c>
      <c r="AD7" s="26">
        <v>0.6</v>
      </c>
      <c r="AE7" s="28">
        <v>0.65</v>
      </c>
      <c r="AF7" s="29"/>
      <c r="AG7" s="30">
        <f t="shared" si="0"/>
        <v>0.1</v>
      </c>
      <c r="AH7" s="30">
        <f t="shared" si="1"/>
        <v>0.25</v>
      </c>
      <c r="AI7" s="30">
        <f t="shared" si="2"/>
        <v>0.55000000000000004</v>
      </c>
      <c r="AJ7" s="30">
        <f t="shared" si="3"/>
        <v>0.85000000000000009</v>
      </c>
      <c r="AK7" s="30">
        <f t="shared" si="4"/>
        <v>0.95000000000000007</v>
      </c>
      <c r="AL7" s="30">
        <f t="shared" si="5"/>
        <v>0.65</v>
      </c>
      <c r="AM7" s="22" t="s">
        <v>315</v>
      </c>
    </row>
    <row r="8" spans="1:41" x14ac:dyDescent="0.3">
      <c r="A8" s="1" t="s">
        <v>0</v>
      </c>
      <c r="B8" s="1" t="s">
        <v>20</v>
      </c>
      <c r="C8" s="21" t="s">
        <v>2</v>
      </c>
      <c r="D8" s="23">
        <v>100</v>
      </c>
      <c r="E8" s="22" t="s">
        <v>314</v>
      </c>
      <c r="F8" s="22" t="s">
        <v>315</v>
      </c>
      <c r="G8" s="22" t="s">
        <v>315</v>
      </c>
      <c r="H8" s="22"/>
      <c r="I8" s="22"/>
      <c r="J8" s="22"/>
      <c r="K8" s="1" t="s">
        <v>21</v>
      </c>
      <c r="L8" s="22" t="s">
        <v>13</v>
      </c>
      <c r="M8" s="24" t="s">
        <v>22</v>
      </c>
      <c r="N8" s="25">
        <v>0.08</v>
      </c>
      <c r="O8" s="26">
        <v>0.13</v>
      </c>
      <c r="P8" s="27">
        <v>0.25</v>
      </c>
      <c r="Q8" s="25">
        <v>0.3</v>
      </c>
      <c r="R8" s="26">
        <v>0.39</v>
      </c>
      <c r="S8" s="27">
        <v>0.51</v>
      </c>
      <c r="T8" s="25">
        <v>0.62</v>
      </c>
      <c r="U8" s="26">
        <v>0.76</v>
      </c>
      <c r="V8" s="27">
        <v>0.83</v>
      </c>
      <c r="W8" s="25">
        <v>0.93</v>
      </c>
      <c r="X8" s="26">
        <v>0.96</v>
      </c>
      <c r="Y8" s="27">
        <v>0.91</v>
      </c>
      <c r="Z8" s="25">
        <v>0.85</v>
      </c>
      <c r="AA8" s="26">
        <v>0.75</v>
      </c>
      <c r="AB8" s="27">
        <v>0.77</v>
      </c>
      <c r="AC8" s="25">
        <v>0.84</v>
      </c>
      <c r="AD8" s="26">
        <v>0.77</v>
      </c>
      <c r="AE8" s="28">
        <v>0.83</v>
      </c>
      <c r="AF8" s="29"/>
      <c r="AG8" s="30">
        <f t="shared" si="0"/>
        <v>0.15000000000000002</v>
      </c>
      <c r="AH8" s="30">
        <f t="shared" si="1"/>
        <v>0.4</v>
      </c>
      <c r="AI8" s="30">
        <f t="shared" si="2"/>
        <v>0.75</v>
      </c>
      <c r="AJ8" s="30">
        <f t="shared" si="3"/>
        <v>0.95000000000000007</v>
      </c>
      <c r="AK8" s="30">
        <f t="shared" si="4"/>
        <v>0.8</v>
      </c>
      <c r="AL8" s="30">
        <f t="shared" si="5"/>
        <v>0.8</v>
      </c>
      <c r="AM8" s="22" t="s">
        <v>315</v>
      </c>
    </row>
    <row r="9" spans="1:41" ht="13.5" x14ac:dyDescent="0.3">
      <c r="B9" s="1" t="s">
        <v>23</v>
      </c>
      <c r="C9" s="31" t="s">
        <v>8</v>
      </c>
      <c r="D9" s="23">
        <v>50</v>
      </c>
      <c r="E9" s="22" t="s">
        <v>314</v>
      </c>
      <c r="F9" s="22" t="s">
        <v>316</v>
      </c>
      <c r="G9" s="22" t="s">
        <v>316</v>
      </c>
      <c r="H9" s="22"/>
      <c r="I9" s="22"/>
      <c r="J9" s="22"/>
      <c r="K9" s="1" t="s">
        <v>24</v>
      </c>
      <c r="L9" s="22" t="s">
        <v>25</v>
      </c>
      <c r="M9" s="24" t="s">
        <v>26</v>
      </c>
      <c r="N9" s="25">
        <v>0.09</v>
      </c>
      <c r="O9" s="26">
        <v>0.15</v>
      </c>
      <c r="P9" s="27">
        <v>0.26</v>
      </c>
      <c r="Q9" s="25">
        <v>0.35</v>
      </c>
      <c r="R9" s="26">
        <v>0.5</v>
      </c>
      <c r="S9" s="27">
        <v>0.66</v>
      </c>
      <c r="T9" s="25">
        <v>0.84</v>
      </c>
      <c r="U9" s="26">
        <v>0.96</v>
      </c>
      <c r="V9" s="27">
        <v>1</v>
      </c>
      <c r="W9" s="25">
        <v>1.08</v>
      </c>
      <c r="X9" s="26">
        <v>1.0900000000000001</v>
      </c>
      <c r="Y9" s="27">
        <v>1.05</v>
      </c>
      <c r="Z9" s="25">
        <v>1.04</v>
      </c>
      <c r="AA9" s="26">
        <v>0.99</v>
      </c>
      <c r="AB9" s="27">
        <v>0.97</v>
      </c>
      <c r="AC9" s="25">
        <v>0.9</v>
      </c>
      <c r="AD9" s="26">
        <v>0.91</v>
      </c>
      <c r="AE9" s="28">
        <v>0.92</v>
      </c>
      <c r="AF9" s="29"/>
      <c r="AG9" s="30">
        <f t="shared" si="0"/>
        <v>0.15000000000000002</v>
      </c>
      <c r="AH9" s="30">
        <f t="shared" si="1"/>
        <v>0.5</v>
      </c>
      <c r="AI9" s="30">
        <f t="shared" si="2"/>
        <v>0.95000000000000007</v>
      </c>
      <c r="AJ9" s="30">
        <f t="shared" si="3"/>
        <v>1</v>
      </c>
      <c r="AK9" s="30">
        <f t="shared" si="4"/>
        <v>1</v>
      </c>
      <c r="AL9" s="30">
        <f t="shared" si="5"/>
        <v>0.9</v>
      </c>
      <c r="AM9" s="22" t="s">
        <v>320</v>
      </c>
    </row>
    <row r="10" spans="1:41" x14ac:dyDescent="0.3">
      <c r="A10" s="1" t="s">
        <v>6</v>
      </c>
      <c r="B10" s="1" t="s">
        <v>27</v>
      </c>
      <c r="C10" s="31" t="s">
        <v>8</v>
      </c>
      <c r="D10" s="23">
        <v>100</v>
      </c>
      <c r="E10" s="22" t="s">
        <v>319</v>
      </c>
      <c r="F10" s="22" t="s">
        <v>315</v>
      </c>
      <c r="G10" s="22" t="s">
        <v>315</v>
      </c>
      <c r="H10" s="22"/>
      <c r="I10" s="22"/>
      <c r="J10" s="22"/>
      <c r="K10" s="1" t="s">
        <v>28</v>
      </c>
      <c r="L10" s="22" t="s">
        <v>25</v>
      </c>
      <c r="M10" s="24" t="s">
        <v>29</v>
      </c>
      <c r="N10" s="25">
        <v>0.09</v>
      </c>
      <c r="O10" s="26">
        <v>0.2</v>
      </c>
      <c r="P10" s="27">
        <v>0.3</v>
      </c>
      <c r="Q10" s="25">
        <v>0.39</v>
      </c>
      <c r="R10" s="26">
        <v>0.5</v>
      </c>
      <c r="S10" s="27">
        <v>0.61</v>
      </c>
      <c r="T10" s="25">
        <v>0.7</v>
      </c>
      <c r="U10" s="26">
        <v>0.83</v>
      </c>
      <c r="V10" s="27">
        <v>0.87</v>
      </c>
      <c r="W10" s="25">
        <v>0.92</v>
      </c>
      <c r="X10" s="26">
        <v>0.95</v>
      </c>
      <c r="Y10" s="27">
        <v>0.92</v>
      </c>
      <c r="Z10" s="25">
        <v>0.83</v>
      </c>
      <c r="AA10" s="26">
        <v>0.75</v>
      </c>
      <c r="AB10" s="27">
        <v>0.81</v>
      </c>
      <c r="AC10" s="25">
        <v>0.78</v>
      </c>
      <c r="AD10" s="26">
        <v>0.72</v>
      </c>
      <c r="AE10" s="28">
        <v>0.75</v>
      </c>
      <c r="AF10" s="29"/>
      <c r="AG10" s="30">
        <f t="shared" si="0"/>
        <v>0.2</v>
      </c>
      <c r="AH10" s="30">
        <f t="shared" si="1"/>
        <v>0.5</v>
      </c>
      <c r="AI10" s="30">
        <f t="shared" si="2"/>
        <v>0.8</v>
      </c>
      <c r="AJ10" s="30">
        <f t="shared" si="3"/>
        <v>0.95000000000000007</v>
      </c>
      <c r="AK10" s="30">
        <f t="shared" si="4"/>
        <v>0.8</v>
      </c>
      <c r="AL10" s="30">
        <f t="shared" si="5"/>
        <v>0.75</v>
      </c>
      <c r="AM10" s="22" t="s">
        <v>315</v>
      </c>
    </row>
    <row r="11" spans="1:41" x14ac:dyDescent="0.3">
      <c r="B11" s="1" t="s">
        <v>30</v>
      </c>
      <c r="C11" s="31" t="s">
        <v>31</v>
      </c>
      <c r="D11" s="23">
        <v>200</v>
      </c>
      <c r="E11" s="22" t="s">
        <v>315</v>
      </c>
      <c r="F11" s="22" t="s">
        <v>315</v>
      </c>
      <c r="G11" s="22" t="s">
        <v>315</v>
      </c>
      <c r="H11" s="22"/>
      <c r="I11" s="22"/>
      <c r="J11" s="22"/>
      <c r="K11" s="32" t="s">
        <v>32</v>
      </c>
      <c r="L11" s="32"/>
      <c r="M11" s="33" t="str">
        <f>"NRC = "&amp;IF(AVERAGE(AG11:AL11)&lt;1.01,ROUND(AVERAGE(AG11:AL11)/0.05,0)*0.05,1)</f>
        <v>NRC = 0,05</v>
      </c>
      <c r="N11" s="25">
        <v>0.1</v>
      </c>
      <c r="O11" s="26">
        <v>0.16</v>
      </c>
      <c r="P11" s="27">
        <v>0.19</v>
      </c>
      <c r="Q11" s="25">
        <v>0.16</v>
      </c>
      <c r="R11" s="26">
        <v>0.12</v>
      </c>
      <c r="S11" s="27">
        <v>0.08</v>
      </c>
      <c r="T11" s="25">
        <v>0.06</v>
      </c>
      <c r="U11" s="26">
        <v>0.05</v>
      </c>
      <c r="V11" s="27">
        <v>0.04</v>
      </c>
      <c r="W11" s="25">
        <v>0.04</v>
      </c>
      <c r="X11" s="26">
        <v>0.02</v>
      </c>
      <c r="Y11" s="27">
        <v>0.02</v>
      </c>
      <c r="Z11" s="25">
        <v>0.02</v>
      </c>
      <c r="AA11" s="26">
        <v>0.02</v>
      </c>
      <c r="AB11" s="27">
        <v>0.01</v>
      </c>
      <c r="AC11" s="25">
        <v>0.02</v>
      </c>
      <c r="AD11" s="26">
        <v>0.04</v>
      </c>
      <c r="AE11" s="28">
        <v>0.05</v>
      </c>
      <c r="AF11" s="29"/>
      <c r="AG11" s="30">
        <f t="shared" si="0"/>
        <v>0.15000000000000002</v>
      </c>
      <c r="AH11" s="30">
        <f t="shared" si="1"/>
        <v>0.1</v>
      </c>
      <c r="AI11" s="30">
        <f t="shared" si="2"/>
        <v>0.05</v>
      </c>
      <c r="AJ11" s="30">
        <f t="shared" si="3"/>
        <v>0.05</v>
      </c>
      <c r="AK11" s="30">
        <f t="shared" si="4"/>
        <v>0</v>
      </c>
      <c r="AL11" s="30">
        <f t="shared" si="5"/>
        <v>0.05</v>
      </c>
      <c r="AM11" s="22" t="s">
        <v>315</v>
      </c>
    </row>
    <row r="12" spans="1:41" x14ac:dyDescent="0.3">
      <c r="A12" s="1" t="s">
        <v>33</v>
      </c>
      <c r="B12" s="1" t="s">
        <v>34</v>
      </c>
      <c r="C12" s="34" t="s">
        <v>35</v>
      </c>
      <c r="D12" s="23">
        <v>200</v>
      </c>
      <c r="E12" s="22" t="s">
        <v>315</v>
      </c>
      <c r="F12" s="22" t="s">
        <v>315</v>
      </c>
      <c r="G12" s="22" t="s">
        <v>315</v>
      </c>
      <c r="H12" s="22"/>
      <c r="I12" s="22"/>
      <c r="J12" s="22"/>
      <c r="K12" s="1" t="s">
        <v>36</v>
      </c>
      <c r="L12" s="22" t="s">
        <v>4</v>
      </c>
      <c r="M12" s="24" t="s">
        <v>37</v>
      </c>
      <c r="N12" s="25">
        <v>0.12</v>
      </c>
      <c r="O12" s="26">
        <v>0.18</v>
      </c>
      <c r="P12" s="27">
        <v>0.3</v>
      </c>
      <c r="Q12" s="25">
        <v>0.42</v>
      </c>
      <c r="R12" s="26">
        <v>0.6</v>
      </c>
      <c r="S12" s="27">
        <v>0.6</v>
      </c>
      <c r="T12" s="25">
        <v>0.64</v>
      </c>
      <c r="U12" s="26">
        <v>0.56000000000000005</v>
      </c>
      <c r="V12" s="27">
        <v>0.43</v>
      </c>
      <c r="W12" s="25">
        <v>0.32</v>
      </c>
      <c r="X12" s="26">
        <v>0.33</v>
      </c>
      <c r="Y12" s="27">
        <v>0.41</v>
      </c>
      <c r="Z12" s="25">
        <v>0.39</v>
      </c>
      <c r="AA12" s="26">
        <v>0.36</v>
      </c>
      <c r="AB12" s="27">
        <v>0.3</v>
      </c>
      <c r="AC12" s="25">
        <v>0.24</v>
      </c>
      <c r="AD12" s="26">
        <v>0.18</v>
      </c>
      <c r="AE12" s="28">
        <v>0.16</v>
      </c>
      <c r="AF12" s="29"/>
      <c r="AG12" s="30">
        <f t="shared" si="0"/>
        <v>0.2</v>
      </c>
      <c r="AH12" s="30">
        <f t="shared" si="1"/>
        <v>0.55000000000000004</v>
      </c>
      <c r="AI12" s="30">
        <f t="shared" si="2"/>
        <v>0.55000000000000004</v>
      </c>
      <c r="AJ12" s="30">
        <f t="shared" si="3"/>
        <v>0.35000000000000003</v>
      </c>
      <c r="AK12" s="30">
        <f t="shared" si="4"/>
        <v>0.35000000000000003</v>
      </c>
      <c r="AL12" s="30">
        <f t="shared" si="5"/>
        <v>0.2</v>
      </c>
      <c r="AM12" s="22" t="s">
        <v>315</v>
      </c>
    </row>
    <row r="13" spans="1:41" x14ac:dyDescent="0.3">
      <c r="B13" s="1" t="s">
        <v>38</v>
      </c>
      <c r="C13" s="35" t="s">
        <v>2</v>
      </c>
      <c r="D13" s="22">
        <v>200</v>
      </c>
      <c r="E13" s="22" t="s">
        <v>314</v>
      </c>
      <c r="F13" s="22" t="s">
        <v>315</v>
      </c>
      <c r="G13" s="22" t="s">
        <v>315</v>
      </c>
      <c r="H13" s="22"/>
      <c r="I13" s="22"/>
      <c r="J13" s="22"/>
      <c r="K13" s="32" t="s">
        <v>39</v>
      </c>
      <c r="L13" s="32" t="s">
        <v>13</v>
      </c>
      <c r="M13" s="33" t="str">
        <f>"NRC = "&amp;IF(AVERAGE(AG13:AL13)&lt;1.01,ROUND(AVERAGE(AG13:AL13)/0.05,0)*0.05,1)</f>
        <v>NRC = 0,55</v>
      </c>
      <c r="N13" s="25">
        <v>0.13</v>
      </c>
      <c r="O13" s="26">
        <v>0.18</v>
      </c>
      <c r="P13" s="27">
        <v>0.38</v>
      </c>
      <c r="Q13" s="25">
        <v>0.46</v>
      </c>
      <c r="R13" s="26">
        <v>0.55000000000000004</v>
      </c>
      <c r="S13" s="27">
        <v>0.69</v>
      </c>
      <c r="T13" s="25">
        <v>0.75</v>
      </c>
      <c r="U13" s="26">
        <v>0.76</v>
      </c>
      <c r="V13" s="27">
        <v>0.7</v>
      </c>
      <c r="W13" s="25">
        <v>0.52</v>
      </c>
      <c r="X13" s="26">
        <v>0.42</v>
      </c>
      <c r="Y13" s="27">
        <v>0.53</v>
      </c>
      <c r="Z13" s="25">
        <v>0.64</v>
      </c>
      <c r="AA13" s="26">
        <v>0.61</v>
      </c>
      <c r="AB13" s="27">
        <v>0.69</v>
      </c>
      <c r="AC13" s="25">
        <v>0.67</v>
      </c>
      <c r="AD13" s="26">
        <v>0.68</v>
      </c>
      <c r="AE13" s="28">
        <v>0.63</v>
      </c>
      <c r="AF13" s="29"/>
      <c r="AG13" s="30">
        <f t="shared" si="0"/>
        <v>0.25</v>
      </c>
      <c r="AH13" s="30">
        <f t="shared" si="1"/>
        <v>0.55000000000000004</v>
      </c>
      <c r="AI13" s="30">
        <f t="shared" si="2"/>
        <v>0.75</v>
      </c>
      <c r="AJ13" s="30">
        <f t="shared" si="3"/>
        <v>0.5</v>
      </c>
      <c r="AK13" s="30">
        <f t="shared" si="4"/>
        <v>0.65</v>
      </c>
      <c r="AL13" s="30">
        <f t="shared" si="5"/>
        <v>0.65</v>
      </c>
      <c r="AM13" s="22"/>
    </row>
    <row r="14" spans="1:41" x14ac:dyDescent="0.3">
      <c r="A14" s="1" t="s">
        <v>0</v>
      </c>
      <c r="B14" s="1" t="s">
        <v>40</v>
      </c>
      <c r="C14" s="21" t="s">
        <v>2</v>
      </c>
      <c r="D14" s="23">
        <v>200</v>
      </c>
      <c r="E14" s="22" t="s">
        <v>314</v>
      </c>
      <c r="F14" s="22" t="s">
        <v>315</v>
      </c>
      <c r="G14" s="22" t="s">
        <v>315</v>
      </c>
      <c r="H14" s="22"/>
      <c r="I14" s="22"/>
      <c r="J14" s="22"/>
      <c r="K14" s="1" t="s">
        <v>21</v>
      </c>
      <c r="L14" s="22" t="s">
        <v>13</v>
      </c>
      <c r="M14" s="24" t="s">
        <v>22</v>
      </c>
      <c r="N14" s="25">
        <v>0.14000000000000001</v>
      </c>
      <c r="O14" s="26">
        <v>0.24</v>
      </c>
      <c r="P14" s="27">
        <v>0.5</v>
      </c>
      <c r="Q14" s="25">
        <v>0.6</v>
      </c>
      <c r="R14" s="26">
        <v>0.68</v>
      </c>
      <c r="S14" s="27">
        <v>0.79</v>
      </c>
      <c r="T14" s="25">
        <v>0.85</v>
      </c>
      <c r="U14" s="26">
        <v>0.91</v>
      </c>
      <c r="V14" s="27">
        <v>0.89</v>
      </c>
      <c r="W14" s="25">
        <v>0.69</v>
      </c>
      <c r="X14" s="26">
        <v>0.56999999999999995</v>
      </c>
      <c r="Y14" s="27">
        <v>0.66</v>
      </c>
      <c r="Z14" s="25">
        <v>0.76</v>
      </c>
      <c r="AA14" s="26">
        <v>0.72</v>
      </c>
      <c r="AB14" s="27">
        <v>0.83</v>
      </c>
      <c r="AC14" s="25">
        <v>0.83</v>
      </c>
      <c r="AD14" s="26">
        <v>0.79</v>
      </c>
      <c r="AE14" s="28">
        <v>0.75</v>
      </c>
      <c r="AF14" s="29"/>
      <c r="AG14" s="30">
        <f t="shared" si="0"/>
        <v>0.30000000000000004</v>
      </c>
      <c r="AH14" s="30">
        <f t="shared" si="1"/>
        <v>0.70000000000000007</v>
      </c>
      <c r="AI14" s="30">
        <f t="shared" si="2"/>
        <v>0.9</v>
      </c>
      <c r="AJ14" s="30">
        <f t="shared" si="3"/>
        <v>0.65</v>
      </c>
      <c r="AK14" s="30">
        <f t="shared" si="4"/>
        <v>0.75</v>
      </c>
      <c r="AL14" s="30">
        <f t="shared" si="5"/>
        <v>0.8</v>
      </c>
      <c r="AM14" s="22" t="s">
        <v>315</v>
      </c>
    </row>
    <row r="15" spans="1:41" ht="13.5" x14ac:dyDescent="0.3">
      <c r="B15" s="1" t="s">
        <v>41</v>
      </c>
      <c r="C15" s="31" t="s">
        <v>8</v>
      </c>
      <c r="D15" s="23">
        <v>50</v>
      </c>
      <c r="E15" s="22" t="s">
        <v>314</v>
      </c>
      <c r="F15" s="22" t="s">
        <v>321</v>
      </c>
      <c r="G15" s="22" t="s">
        <v>321</v>
      </c>
      <c r="H15" s="22"/>
      <c r="I15" s="22"/>
      <c r="J15" s="22"/>
      <c r="K15" s="32" t="s">
        <v>42</v>
      </c>
      <c r="L15" s="32" t="s">
        <v>43</v>
      </c>
      <c r="M15" s="33" t="str">
        <f>"NRC = "&amp;IF(AVERAGE(AG15:AL15)&lt;1.01,ROUND(AVERAGE(AG15:AL15)/0.05,0)*0.05,1)</f>
        <v>NRC = 0,8</v>
      </c>
      <c r="N15" s="25">
        <v>0.14000000000000001</v>
      </c>
      <c r="O15" s="26">
        <v>0.26</v>
      </c>
      <c r="P15" s="27">
        <v>0.47</v>
      </c>
      <c r="Q15" s="25">
        <v>0.65</v>
      </c>
      <c r="R15" s="26">
        <v>0.77</v>
      </c>
      <c r="S15" s="27">
        <v>0.87</v>
      </c>
      <c r="T15" s="25">
        <v>1.01</v>
      </c>
      <c r="U15" s="26">
        <v>1.02</v>
      </c>
      <c r="V15" s="27">
        <v>1.08</v>
      </c>
      <c r="W15" s="25">
        <v>1.05</v>
      </c>
      <c r="X15" s="26">
        <v>1.06</v>
      </c>
      <c r="Y15" s="27">
        <v>1.02</v>
      </c>
      <c r="Z15" s="25">
        <v>0.99</v>
      </c>
      <c r="AA15" s="26">
        <v>0.98</v>
      </c>
      <c r="AB15" s="27">
        <v>0.95</v>
      </c>
      <c r="AC15" s="25">
        <v>0.92</v>
      </c>
      <c r="AD15" s="26">
        <v>0.93</v>
      </c>
      <c r="AE15" s="28">
        <v>0.9</v>
      </c>
      <c r="AF15" s="29"/>
      <c r="AG15" s="30">
        <f t="shared" si="0"/>
        <v>0.30000000000000004</v>
      </c>
      <c r="AH15" s="30">
        <f t="shared" si="1"/>
        <v>0.75</v>
      </c>
      <c r="AI15" s="30">
        <f t="shared" si="2"/>
        <v>1</v>
      </c>
      <c r="AJ15" s="30">
        <f t="shared" si="3"/>
        <v>1</v>
      </c>
      <c r="AK15" s="30">
        <f t="shared" si="4"/>
        <v>0.95000000000000007</v>
      </c>
      <c r="AL15" s="30">
        <f t="shared" si="5"/>
        <v>0.9</v>
      </c>
      <c r="AM15" s="22" t="s">
        <v>322</v>
      </c>
    </row>
    <row r="16" spans="1:41" s="10" customFormat="1" x14ac:dyDescent="0.3">
      <c r="A16" s="1" t="s">
        <v>44</v>
      </c>
      <c r="B16" s="1" t="s">
        <v>45</v>
      </c>
      <c r="C16" s="34" t="s">
        <v>46</v>
      </c>
      <c r="D16" s="23">
        <v>200</v>
      </c>
      <c r="E16" s="22" t="s">
        <v>314</v>
      </c>
      <c r="F16" s="22" t="s">
        <v>315</v>
      </c>
      <c r="G16" s="22" t="s">
        <v>315</v>
      </c>
      <c r="H16" s="22"/>
      <c r="I16" s="22"/>
      <c r="J16" s="22"/>
      <c r="K16" s="1" t="s">
        <v>47</v>
      </c>
      <c r="L16" s="22" t="s">
        <v>25</v>
      </c>
      <c r="M16" s="24" t="s">
        <v>48</v>
      </c>
      <c r="N16" s="25">
        <v>0.15</v>
      </c>
      <c r="O16" s="26">
        <v>0.38</v>
      </c>
      <c r="P16" s="27">
        <v>0.61</v>
      </c>
      <c r="Q16" s="25">
        <v>0.67</v>
      </c>
      <c r="R16" s="26">
        <v>0.77</v>
      </c>
      <c r="S16" s="27">
        <v>0.79</v>
      </c>
      <c r="T16" s="25">
        <v>0.9</v>
      </c>
      <c r="U16" s="26">
        <v>0.93</v>
      </c>
      <c r="V16" s="27">
        <v>0.89</v>
      </c>
      <c r="W16" s="25">
        <v>0.75</v>
      </c>
      <c r="X16" s="26">
        <v>0.69</v>
      </c>
      <c r="Y16" s="27">
        <v>0.77</v>
      </c>
      <c r="Z16" s="25">
        <v>0.81</v>
      </c>
      <c r="AA16" s="26">
        <v>0.81</v>
      </c>
      <c r="AB16" s="27">
        <v>0.81</v>
      </c>
      <c r="AC16" s="25">
        <v>0.76</v>
      </c>
      <c r="AD16" s="26">
        <v>0.77</v>
      </c>
      <c r="AE16" s="28">
        <v>0.75</v>
      </c>
      <c r="AF16" s="29"/>
      <c r="AG16" s="30">
        <f t="shared" si="0"/>
        <v>0.4</v>
      </c>
      <c r="AH16" s="30">
        <f t="shared" si="1"/>
        <v>0.75</v>
      </c>
      <c r="AI16" s="30">
        <f t="shared" si="2"/>
        <v>0.9</v>
      </c>
      <c r="AJ16" s="30">
        <f t="shared" si="3"/>
        <v>0.75</v>
      </c>
      <c r="AK16" s="30">
        <f t="shared" si="4"/>
        <v>0.8</v>
      </c>
      <c r="AL16" s="30">
        <f t="shared" si="5"/>
        <v>0.75</v>
      </c>
      <c r="AM16" s="22" t="s">
        <v>315</v>
      </c>
      <c r="AO16" s="1"/>
    </row>
    <row r="17" spans="1:41" s="10" customFormat="1" ht="13.5" x14ac:dyDescent="0.3">
      <c r="A17" s="1"/>
      <c r="B17" s="1" t="s">
        <v>49</v>
      </c>
      <c r="C17" s="31" t="s">
        <v>8</v>
      </c>
      <c r="D17" s="23">
        <v>100</v>
      </c>
      <c r="E17" s="22" t="s">
        <v>314</v>
      </c>
      <c r="F17" s="22" t="s">
        <v>316</v>
      </c>
      <c r="G17" s="22" t="s">
        <v>316</v>
      </c>
      <c r="H17" s="22"/>
      <c r="I17" s="22"/>
      <c r="J17" s="22"/>
      <c r="K17" s="1" t="s">
        <v>50</v>
      </c>
      <c r="L17" s="22" t="s">
        <v>43</v>
      </c>
      <c r="M17" s="24" t="s">
        <v>51</v>
      </c>
      <c r="N17" s="25">
        <v>0.16</v>
      </c>
      <c r="O17" s="26">
        <v>0.27</v>
      </c>
      <c r="P17" s="27">
        <v>0.43</v>
      </c>
      <c r="Q17" s="25">
        <v>0.56999999999999995</v>
      </c>
      <c r="R17" s="26">
        <v>0.73</v>
      </c>
      <c r="S17" s="27">
        <v>0.77</v>
      </c>
      <c r="T17" s="25">
        <v>1.01</v>
      </c>
      <c r="U17" s="26">
        <v>1.03</v>
      </c>
      <c r="V17" s="27">
        <v>1.01</v>
      </c>
      <c r="W17" s="25">
        <v>1.03</v>
      </c>
      <c r="X17" s="26">
        <v>1.03</v>
      </c>
      <c r="Y17" s="27">
        <v>0.98</v>
      </c>
      <c r="Z17" s="25">
        <v>0.94</v>
      </c>
      <c r="AA17" s="26">
        <v>0.95</v>
      </c>
      <c r="AB17" s="27">
        <v>0.98</v>
      </c>
      <c r="AC17" s="25">
        <v>0.96</v>
      </c>
      <c r="AD17" s="26">
        <v>0.92</v>
      </c>
      <c r="AE17" s="28">
        <v>0.9</v>
      </c>
      <c r="AF17" s="29"/>
      <c r="AG17" s="30">
        <f t="shared" si="0"/>
        <v>0.30000000000000004</v>
      </c>
      <c r="AH17" s="30">
        <f t="shared" si="1"/>
        <v>0.70000000000000007</v>
      </c>
      <c r="AI17" s="30">
        <f t="shared" si="2"/>
        <v>1</v>
      </c>
      <c r="AJ17" s="30">
        <f t="shared" si="3"/>
        <v>1</v>
      </c>
      <c r="AK17" s="30">
        <f t="shared" si="4"/>
        <v>0.95000000000000007</v>
      </c>
      <c r="AL17" s="30">
        <f t="shared" si="5"/>
        <v>0.95000000000000007</v>
      </c>
      <c r="AM17" s="22" t="s">
        <v>320</v>
      </c>
      <c r="AO17" s="1"/>
    </row>
    <row r="18" spans="1:41" s="10" customFormat="1" x14ac:dyDescent="0.3">
      <c r="A18" s="1" t="s">
        <v>44</v>
      </c>
      <c r="B18" s="1" t="s">
        <v>52</v>
      </c>
      <c r="C18" s="34" t="s">
        <v>53</v>
      </c>
      <c r="D18" s="23">
        <v>200</v>
      </c>
      <c r="E18" s="22" t="s">
        <v>314</v>
      </c>
      <c r="F18" s="22" t="s">
        <v>315</v>
      </c>
      <c r="G18" s="22" t="s">
        <v>315</v>
      </c>
      <c r="H18" s="22"/>
      <c r="I18" s="22"/>
      <c r="J18" s="22"/>
      <c r="K18" s="1" t="s">
        <v>24</v>
      </c>
      <c r="L18" s="22" t="s">
        <v>25</v>
      </c>
      <c r="M18" s="24" t="s">
        <v>48</v>
      </c>
      <c r="N18" s="25">
        <v>0.16</v>
      </c>
      <c r="O18" s="26">
        <v>0.32</v>
      </c>
      <c r="P18" s="27">
        <v>0.51</v>
      </c>
      <c r="Q18" s="25">
        <v>0.64</v>
      </c>
      <c r="R18" s="26">
        <v>0.8</v>
      </c>
      <c r="S18" s="27">
        <v>0.85</v>
      </c>
      <c r="T18" s="25">
        <v>0.9</v>
      </c>
      <c r="U18" s="26">
        <v>0.97</v>
      </c>
      <c r="V18" s="27">
        <v>0.9</v>
      </c>
      <c r="W18" s="25">
        <v>0.69</v>
      </c>
      <c r="X18" s="26">
        <v>0.65</v>
      </c>
      <c r="Y18" s="27">
        <v>0.73</v>
      </c>
      <c r="Z18" s="25">
        <v>0.79</v>
      </c>
      <c r="AA18" s="26">
        <v>0.8</v>
      </c>
      <c r="AB18" s="27">
        <v>0.83</v>
      </c>
      <c r="AC18" s="25">
        <v>0.77</v>
      </c>
      <c r="AD18" s="26">
        <v>0.77</v>
      </c>
      <c r="AE18" s="28">
        <v>0.72</v>
      </c>
      <c r="AF18" s="29"/>
      <c r="AG18" s="30">
        <f t="shared" si="0"/>
        <v>0.35000000000000003</v>
      </c>
      <c r="AH18" s="30">
        <f t="shared" si="1"/>
        <v>0.75</v>
      </c>
      <c r="AI18" s="30">
        <f t="shared" si="2"/>
        <v>0.9</v>
      </c>
      <c r="AJ18" s="30">
        <f t="shared" si="3"/>
        <v>0.70000000000000007</v>
      </c>
      <c r="AK18" s="30">
        <f t="shared" si="4"/>
        <v>0.8</v>
      </c>
      <c r="AL18" s="30">
        <f t="shared" si="5"/>
        <v>0.75</v>
      </c>
      <c r="AM18" s="22" t="s">
        <v>315</v>
      </c>
      <c r="AO18" s="1"/>
    </row>
    <row r="19" spans="1:41" s="10" customFormat="1" ht="13.5" x14ac:dyDescent="0.3">
      <c r="A19" s="1"/>
      <c r="B19" s="1" t="s">
        <v>54</v>
      </c>
      <c r="C19" s="31" t="s">
        <v>8</v>
      </c>
      <c r="D19" s="23">
        <v>200</v>
      </c>
      <c r="E19" s="22" t="s">
        <v>315</v>
      </c>
      <c r="F19" s="22" t="s">
        <v>316</v>
      </c>
      <c r="G19" s="22" t="s">
        <v>316</v>
      </c>
      <c r="H19" s="22"/>
      <c r="I19" s="22"/>
      <c r="J19" s="22"/>
      <c r="K19" s="32" t="s">
        <v>42</v>
      </c>
      <c r="L19" s="32" t="s">
        <v>43</v>
      </c>
      <c r="M19" s="33" t="str">
        <f>"NRC = "&amp;IF(AVERAGE(AG19:AL19)&lt;1.01,ROUND(AVERAGE(AG19:AL19)/0.05,0)*0.05,1)</f>
        <v>NRC = 0,85</v>
      </c>
      <c r="N19" s="25">
        <v>0.16</v>
      </c>
      <c r="O19" s="26">
        <v>0.35</v>
      </c>
      <c r="P19" s="27">
        <v>0.48</v>
      </c>
      <c r="Q19" s="25">
        <v>0.65</v>
      </c>
      <c r="R19" s="26">
        <v>0.81</v>
      </c>
      <c r="S19" s="27">
        <v>0.86</v>
      </c>
      <c r="T19" s="25">
        <v>1.03</v>
      </c>
      <c r="U19" s="26">
        <v>1.02</v>
      </c>
      <c r="V19" s="27">
        <v>0.98</v>
      </c>
      <c r="W19" s="25">
        <v>0.94</v>
      </c>
      <c r="X19" s="26">
        <v>0.89</v>
      </c>
      <c r="Y19" s="27">
        <v>0.98</v>
      </c>
      <c r="Z19" s="25">
        <v>1</v>
      </c>
      <c r="AA19" s="26">
        <v>1.03</v>
      </c>
      <c r="AB19" s="27">
        <v>1</v>
      </c>
      <c r="AC19" s="25">
        <v>0.97</v>
      </c>
      <c r="AD19" s="26">
        <v>0.99</v>
      </c>
      <c r="AE19" s="28">
        <v>0.97</v>
      </c>
      <c r="AF19" s="29"/>
      <c r="AG19" s="30">
        <f t="shared" si="0"/>
        <v>0.35000000000000003</v>
      </c>
      <c r="AH19" s="30">
        <f t="shared" si="1"/>
        <v>0.75</v>
      </c>
      <c r="AI19" s="30">
        <f t="shared" si="2"/>
        <v>1</v>
      </c>
      <c r="AJ19" s="30">
        <f t="shared" si="3"/>
        <v>0.95000000000000007</v>
      </c>
      <c r="AK19" s="30">
        <f t="shared" si="4"/>
        <v>1</v>
      </c>
      <c r="AL19" s="30">
        <f t="shared" si="5"/>
        <v>1</v>
      </c>
      <c r="AM19" s="22" t="s">
        <v>320</v>
      </c>
      <c r="AO19" s="1"/>
    </row>
    <row r="20" spans="1:41" s="10" customFormat="1" ht="13.5" x14ac:dyDescent="0.3">
      <c r="A20" s="1" t="s">
        <v>55</v>
      </c>
      <c r="B20" s="1" t="s">
        <v>56</v>
      </c>
      <c r="C20" s="31" t="s">
        <v>57</v>
      </c>
      <c r="D20" s="23">
        <v>200</v>
      </c>
      <c r="E20" s="22" t="s">
        <v>314</v>
      </c>
      <c r="F20" s="22" t="s">
        <v>323</v>
      </c>
      <c r="G20" s="22" t="s">
        <v>324</v>
      </c>
      <c r="H20" s="22"/>
      <c r="I20" s="22"/>
      <c r="J20" s="22" t="s">
        <v>325</v>
      </c>
      <c r="K20" s="1" t="s">
        <v>58</v>
      </c>
      <c r="L20" s="32" t="s">
        <v>13</v>
      </c>
      <c r="M20" s="33" t="s">
        <v>29</v>
      </c>
      <c r="N20" s="25">
        <v>0.18</v>
      </c>
      <c r="O20" s="26">
        <v>0.21</v>
      </c>
      <c r="P20" s="27">
        <v>0.19</v>
      </c>
      <c r="Q20" s="25">
        <v>0.23</v>
      </c>
      <c r="R20" s="26">
        <v>0.27</v>
      </c>
      <c r="S20" s="27">
        <v>0.37</v>
      </c>
      <c r="T20" s="25">
        <v>0.51</v>
      </c>
      <c r="U20" s="26">
        <v>0.66</v>
      </c>
      <c r="V20" s="27">
        <v>0.77</v>
      </c>
      <c r="W20" s="25">
        <v>0.94</v>
      </c>
      <c r="X20" s="26">
        <v>1.03</v>
      </c>
      <c r="Y20" s="27">
        <v>1.05</v>
      </c>
      <c r="Z20" s="25">
        <v>1.07</v>
      </c>
      <c r="AA20" s="26">
        <v>1.04</v>
      </c>
      <c r="AB20" s="27">
        <v>0.96</v>
      </c>
      <c r="AC20" s="25">
        <v>0.84</v>
      </c>
      <c r="AD20" s="26">
        <v>0.75</v>
      </c>
      <c r="AE20" s="28">
        <v>0.68</v>
      </c>
      <c r="AF20" s="29"/>
      <c r="AG20" s="30">
        <f t="shared" si="0"/>
        <v>0.2</v>
      </c>
      <c r="AH20" s="30">
        <f t="shared" si="1"/>
        <v>0.30000000000000004</v>
      </c>
      <c r="AI20" s="30">
        <f t="shared" si="2"/>
        <v>0.65</v>
      </c>
      <c r="AJ20" s="30">
        <f t="shared" si="3"/>
        <v>1</v>
      </c>
      <c r="AK20" s="30">
        <f t="shared" si="4"/>
        <v>1</v>
      </c>
      <c r="AL20" s="30">
        <f t="shared" si="5"/>
        <v>0.75</v>
      </c>
      <c r="AM20" s="22" t="s">
        <v>320</v>
      </c>
      <c r="AO20" s="1"/>
    </row>
    <row r="21" spans="1:41" s="10" customFormat="1" x14ac:dyDescent="0.3">
      <c r="A21" s="1" t="s">
        <v>44</v>
      </c>
      <c r="B21" s="1" t="s">
        <v>59</v>
      </c>
      <c r="C21" s="34" t="s">
        <v>60</v>
      </c>
      <c r="D21" s="23">
        <v>200</v>
      </c>
      <c r="E21" s="22" t="s">
        <v>314</v>
      </c>
      <c r="F21" s="22" t="s">
        <v>315</v>
      </c>
      <c r="G21" s="22" t="s">
        <v>315</v>
      </c>
      <c r="H21" s="22"/>
      <c r="I21" s="22"/>
      <c r="J21" s="22"/>
      <c r="K21" s="1" t="s">
        <v>24</v>
      </c>
      <c r="L21" s="22" t="s">
        <v>25</v>
      </c>
      <c r="M21" s="24" t="s">
        <v>48</v>
      </c>
      <c r="N21" s="25">
        <v>0.16</v>
      </c>
      <c r="O21" s="26">
        <v>0.4</v>
      </c>
      <c r="P21" s="27">
        <v>0.6</v>
      </c>
      <c r="Q21" s="25">
        <v>0.7</v>
      </c>
      <c r="R21" s="26">
        <v>0.77</v>
      </c>
      <c r="S21" s="27">
        <v>0.79</v>
      </c>
      <c r="T21" s="25">
        <v>0.9</v>
      </c>
      <c r="U21" s="26">
        <v>0.9</v>
      </c>
      <c r="V21" s="27">
        <v>0.89</v>
      </c>
      <c r="W21" s="25">
        <v>0.74</v>
      </c>
      <c r="X21" s="26">
        <v>0.68</v>
      </c>
      <c r="Y21" s="27">
        <v>0.76</v>
      </c>
      <c r="Z21" s="25">
        <v>0.8</v>
      </c>
      <c r="AA21" s="26">
        <v>0.81</v>
      </c>
      <c r="AB21" s="27">
        <v>0.81</v>
      </c>
      <c r="AC21" s="25">
        <v>0.79</v>
      </c>
      <c r="AD21" s="26">
        <v>0.77</v>
      </c>
      <c r="AE21" s="28">
        <v>0.76</v>
      </c>
      <c r="AF21" s="29"/>
      <c r="AG21" s="30">
        <f t="shared" si="0"/>
        <v>0.4</v>
      </c>
      <c r="AH21" s="30">
        <f t="shared" si="1"/>
        <v>0.75</v>
      </c>
      <c r="AI21" s="30">
        <f t="shared" si="2"/>
        <v>0.9</v>
      </c>
      <c r="AJ21" s="30">
        <f t="shared" si="3"/>
        <v>0.75</v>
      </c>
      <c r="AK21" s="30">
        <f t="shared" si="4"/>
        <v>0.8</v>
      </c>
      <c r="AL21" s="30">
        <f t="shared" si="5"/>
        <v>0.75</v>
      </c>
      <c r="AM21" s="22" t="s">
        <v>315</v>
      </c>
      <c r="AO21" s="1"/>
    </row>
    <row r="22" spans="1:41" s="10" customFormat="1" x14ac:dyDescent="0.3">
      <c r="A22" s="1"/>
      <c r="B22" s="1" t="s">
        <v>61</v>
      </c>
      <c r="C22" s="31" t="s">
        <v>62</v>
      </c>
      <c r="D22" s="23">
        <v>200</v>
      </c>
      <c r="E22" s="22" t="s">
        <v>314</v>
      </c>
      <c r="F22" s="22" t="s">
        <v>326</v>
      </c>
      <c r="G22" s="22" t="s">
        <v>327</v>
      </c>
      <c r="H22" s="22" t="s">
        <v>63</v>
      </c>
      <c r="I22" s="22"/>
      <c r="J22" s="22"/>
      <c r="K22" s="1" t="s">
        <v>64</v>
      </c>
      <c r="L22" s="22" t="s">
        <v>4</v>
      </c>
      <c r="M22" s="24" t="s">
        <v>65</v>
      </c>
      <c r="N22" s="25">
        <v>0.43</v>
      </c>
      <c r="O22" s="26">
        <v>0.53</v>
      </c>
      <c r="P22" s="27">
        <v>0.56000000000000005</v>
      </c>
      <c r="Q22" s="25">
        <v>0.61</v>
      </c>
      <c r="R22" s="26">
        <v>0.56000000000000005</v>
      </c>
      <c r="S22" s="27">
        <v>0.65</v>
      </c>
      <c r="T22" s="25">
        <v>0.57999999999999996</v>
      </c>
      <c r="U22" s="26">
        <v>0.57999999999999996</v>
      </c>
      <c r="V22" s="27">
        <v>0.53</v>
      </c>
      <c r="W22" s="25">
        <v>0.49</v>
      </c>
      <c r="X22" s="26">
        <v>0.49</v>
      </c>
      <c r="Y22" s="27">
        <v>0.46</v>
      </c>
      <c r="Z22" s="25">
        <v>0.4</v>
      </c>
      <c r="AA22" s="26">
        <v>0.37</v>
      </c>
      <c r="AB22" s="27">
        <v>0.34</v>
      </c>
      <c r="AC22" s="25">
        <v>0.33</v>
      </c>
      <c r="AD22" s="26">
        <v>0.33</v>
      </c>
      <c r="AE22" s="28">
        <v>0.3</v>
      </c>
      <c r="AF22" s="29"/>
      <c r="AG22" s="30">
        <f t="shared" si="0"/>
        <v>0.5</v>
      </c>
      <c r="AH22" s="30">
        <f t="shared" si="1"/>
        <v>0.60000000000000009</v>
      </c>
      <c r="AI22" s="30">
        <f t="shared" si="2"/>
        <v>0.55000000000000004</v>
      </c>
      <c r="AJ22" s="30">
        <f t="shared" si="3"/>
        <v>0.5</v>
      </c>
      <c r="AK22" s="30">
        <f t="shared" si="4"/>
        <v>0.35000000000000003</v>
      </c>
      <c r="AL22" s="30">
        <f t="shared" si="5"/>
        <v>0.30000000000000004</v>
      </c>
      <c r="AM22" s="22" t="s">
        <v>328</v>
      </c>
      <c r="AO22" s="1"/>
    </row>
    <row r="23" spans="1:41" s="10" customFormat="1" x14ac:dyDescent="0.3">
      <c r="A23" s="1"/>
      <c r="B23" s="1" t="s">
        <v>66</v>
      </c>
      <c r="C23" s="31" t="s">
        <v>62</v>
      </c>
      <c r="D23" s="23">
        <v>200</v>
      </c>
      <c r="E23" s="22" t="s">
        <v>314</v>
      </c>
      <c r="F23" s="22" t="s">
        <v>63</v>
      </c>
      <c r="G23" s="22" t="s">
        <v>315</v>
      </c>
      <c r="H23" s="22" t="s">
        <v>63</v>
      </c>
      <c r="I23" s="22"/>
      <c r="J23" s="22"/>
      <c r="K23" s="1" t="s">
        <v>67</v>
      </c>
      <c r="L23" s="22" t="s">
        <v>4</v>
      </c>
      <c r="M23" s="24" t="s">
        <v>68</v>
      </c>
      <c r="N23" s="25">
        <v>0.39</v>
      </c>
      <c r="O23" s="26">
        <v>0.49</v>
      </c>
      <c r="P23" s="27">
        <v>0.56999999999999995</v>
      </c>
      <c r="Q23" s="25">
        <v>0.7</v>
      </c>
      <c r="R23" s="26">
        <v>0.61</v>
      </c>
      <c r="S23" s="27">
        <v>0.71</v>
      </c>
      <c r="T23" s="25">
        <v>0.67</v>
      </c>
      <c r="U23" s="26">
        <v>0.68</v>
      </c>
      <c r="V23" s="27">
        <v>0.59</v>
      </c>
      <c r="W23" s="25">
        <v>0.48</v>
      </c>
      <c r="X23" s="26">
        <v>0.46</v>
      </c>
      <c r="Y23" s="27">
        <v>0.47</v>
      </c>
      <c r="Z23" s="25">
        <v>0.41</v>
      </c>
      <c r="AA23" s="26">
        <v>0.38</v>
      </c>
      <c r="AB23" s="27">
        <v>0.34</v>
      </c>
      <c r="AC23" s="25">
        <v>0.32</v>
      </c>
      <c r="AD23" s="26">
        <v>0.31</v>
      </c>
      <c r="AE23" s="28">
        <v>0.3</v>
      </c>
      <c r="AF23" s="29"/>
      <c r="AG23" s="30">
        <f t="shared" si="0"/>
        <v>0.5</v>
      </c>
      <c r="AH23" s="30">
        <f t="shared" si="1"/>
        <v>0.65</v>
      </c>
      <c r="AI23" s="30">
        <f t="shared" si="2"/>
        <v>0.65</v>
      </c>
      <c r="AJ23" s="30">
        <f t="shared" si="3"/>
        <v>0.45</v>
      </c>
      <c r="AK23" s="30">
        <f t="shared" si="4"/>
        <v>0.4</v>
      </c>
      <c r="AL23" s="30">
        <f t="shared" si="5"/>
        <v>0.30000000000000004</v>
      </c>
      <c r="AM23" s="22" t="s">
        <v>63</v>
      </c>
      <c r="AO23" s="1"/>
    </row>
    <row r="24" spans="1:41" s="10" customFormat="1" ht="13.5" x14ac:dyDescent="0.3">
      <c r="A24" s="1" t="s">
        <v>14</v>
      </c>
      <c r="B24" s="1" t="s">
        <v>69</v>
      </c>
      <c r="C24" s="21" t="s">
        <v>2</v>
      </c>
      <c r="D24" s="23">
        <v>200</v>
      </c>
      <c r="E24" s="22" t="s">
        <v>314</v>
      </c>
      <c r="F24" s="22" t="s">
        <v>329</v>
      </c>
      <c r="G24" s="22" t="s">
        <v>329</v>
      </c>
      <c r="H24" s="22"/>
      <c r="I24" s="22"/>
      <c r="J24" s="22"/>
      <c r="K24" s="1" t="s">
        <v>70</v>
      </c>
      <c r="L24" s="22" t="s">
        <v>43</v>
      </c>
      <c r="M24" s="24" t="s">
        <v>71</v>
      </c>
      <c r="N24" s="36">
        <v>0.17</v>
      </c>
      <c r="O24" s="26">
        <v>0.41</v>
      </c>
      <c r="P24" s="37">
        <v>0.66</v>
      </c>
      <c r="Q24" s="36">
        <v>0.83</v>
      </c>
      <c r="R24" s="26">
        <v>0.88</v>
      </c>
      <c r="S24" s="37">
        <v>0.9</v>
      </c>
      <c r="T24" s="36">
        <v>1.02</v>
      </c>
      <c r="U24" s="26">
        <v>1.02</v>
      </c>
      <c r="V24" s="37">
        <v>0.97</v>
      </c>
      <c r="W24" s="36">
        <v>0.91</v>
      </c>
      <c r="X24" s="26">
        <v>0.9</v>
      </c>
      <c r="Y24" s="37">
        <v>0.97</v>
      </c>
      <c r="Z24" s="36">
        <v>1.02</v>
      </c>
      <c r="AA24" s="26">
        <v>1.01</v>
      </c>
      <c r="AB24" s="37">
        <v>1</v>
      </c>
      <c r="AC24" s="36">
        <v>0.97</v>
      </c>
      <c r="AD24" s="26">
        <v>0.99</v>
      </c>
      <c r="AE24" s="38">
        <v>0.97</v>
      </c>
      <c r="AF24" s="39"/>
      <c r="AG24" s="30">
        <f t="shared" si="0"/>
        <v>0.4</v>
      </c>
      <c r="AH24" s="30">
        <f t="shared" si="1"/>
        <v>0.85000000000000009</v>
      </c>
      <c r="AI24" s="30">
        <f t="shared" si="2"/>
        <v>1</v>
      </c>
      <c r="AJ24" s="30">
        <f t="shared" si="3"/>
        <v>0.95000000000000007</v>
      </c>
      <c r="AK24" s="30">
        <f t="shared" si="4"/>
        <v>1</v>
      </c>
      <c r="AL24" s="30">
        <f t="shared" si="5"/>
        <v>1</v>
      </c>
      <c r="AM24" s="22" t="s">
        <v>330</v>
      </c>
      <c r="AO24" s="1"/>
    </row>
    <row r="25" spans="1:41" s="10" customFormat="1" ht="13.5" x14ac:dyDescent="0.3">
      <c r="A25" s="1" t="s">
        <v>55</v>
      </c>
      <c r="B25" s="1" t="s">
        <v>72</v>
      </c>
      <c r="C25" s="31" t="s">
        <v>62</v>
      </c>
      <c r="D25" s="23">
        <v>200</v>
      </c>
      <c r="E25" s="22" t="s">
        <v>314</v>
      </c>
      <c r="F25" s="22" t="s">
        <v>323</v>
      </c>
      <c r="G25" s="22" t="s">
        <v>324</v>
      </c>
      <c r="H25" s="22"/>
      <c r="I25" s="22"/>
      <c r="J25" s="22" t="s">
        <v>325</v>
      </c>
      <c r="K25" s="1" t="s">
        <v>73</v>
      </c>
      <c r="L25" s="22" t="s">
        <v>13</v>
      </c>
      <c r="M25" s="24" t="s">
        <v>29</v>
      </c>
      <c r="N25" s="25">
        <v>0.17</v>
      </c>
      <c r="O25" s="26">
        <v>0.22</v>
      </c>
      <c r="P25" s="27">
        <v>0.21</v>
      </c>
      <c r="Q25" s="25">
        <v>0.26</v>
      </c>
      <c r="R25" s="26">
        <v>0.31</v>
      </c>
      <c r="S25" s="27">
        <v>0.44</v>
      </c>
      <c r="T25" s="25">
        <v>0.57999999999999996</v>
      </c>
      <c r="U25" s="26">
        <v>0.75</v>
      </c>
      <c r="V25" s="27">
        <v>0.85</v>
      </c>
      <c r="W25" s="25">
        <v>0.96</v>
      </c>
      <c r="X25" s="26">
        <v>1</v>
      </c>
      <c r="Y25" s="27">
        <v>0.96</v>
      </c>
      <c r="Z25" s="25">
        <v>0.93</v>
      </c>
      <c r="AA25" s="26">
        <v>0.86</v>
      </c>
      <c r="AB25" s="27">
        <v>0.74</v>
      </c>
      <c r="AC25" s="25">
        <v>0.63</v>
      </c>
      <c r="AD25" s="26">
        <v>0.52</v>
      </c>
      <c r="AE25" s="28">
        <v>0.47</v>
      </c>
      <c r="AF25" s="29"/>
      <c r="AG25" s="30">
        <f t="shared" si="0"/>
        <v>0.2</v>
      </c>
      <c r="AH25" s="30">
        <f t="shared" si="1"/>
        <v>0.35000000000000003</v>
      </c>
      <c r="AI25" s="30">
        <f t="shared" si="2"/>
        <v>0.75</v>
      </c>
      <c r="AJ25" s="30">
        <f t="shared" si="3"/>
        <v>0.95000000000000007</v>
      </c>
      <c r="AK25" s="30">
        <f t="shared" si="4"/>
        <v>0.85000000000000009</v>
      </c>
      <c r="AL25" s="30">
        <f t="shared" si="5"/>
        <v>0.55000000000000004</v>
      </c>
      <c r="AM25" s="22" t="s">
        <v>331</v>
      </c>
      <c r="AO25" s="1"/>
    </row>
    <row r="26" spans="1:41" s="10" customFormat="1" ht="13.5" x14ac:dyDescent="0.3">
      <c r="A26" s="1" t="s">
        <v>74</v>
      </c>
      <c r="B26" s="1" t="s">
        <v>75</v>
      </c>
      <c r="C26" s="31" t="s">
        <v>8</v>
      </c>
      <c r="D26" s="23">
        <v>200</v>
      </c>
      <c r="E26" s="22" t="s">
        <v>314</v>
      </c>
      <c r="F26" s="22" t="s">
        <v>332</v>
      </c>
      <c r="G26" s="22" t="s">
        <v>332</v>
      </c>
      <c r="H26" s="22"/>
      <c r="I26" s="22"/>
      <c r="J26" s="22"/>
      <c r="K26" s="1" t="s">
        <v>76</v>
      </c>
      <c r="L26" s="22" t="s">
        <v>43</v>
      </c>
      <c r="M26" s="24" t="s">
        <v>51</v>
      </c>
      <c r="N26" s="25">
        <v>0.23</v>
      </c>
      <c r="O26" s="26">
        <v>0.38</v>
      </c>
      <c r="P26" s="27">
        <v>0.65</v>
      </c>
      <c r="Q26" s="25">
        <v>0.75</v>
      </c>
      <c r="R26" s="26">
        <v>0.87</v>
      </c>
      <c r="S26" s="27">
        <v>0.88</v>
      </c>
      <c r="T26" s="25">
        <v>1.04</v>
      </c>
      <c r="U26" s="26">
        <v>0.98</v>
      </c>
      <c r="V26" s="27">
        <v>0.95</v>
      </c>
      <c r="W26" s="25">
        <v>0.83</v>
      </c>
      <c r="X26" s="26">
        <v>0.86</v>
      </c>
      <c r="Y26" s="27">
        <v>0.96</v>
      </c>
      <c r="Z26" s="25">
        <v>0.98</v>
      </c>
      <c r="AA26" s="26">
        <v>0.99</v>
      </c>
      <c r="AB26" s="27">
        <v>0.95</v>
      </c>
      <c r="AC26" s="25">
        <v>0.94</v>
      </c>
      <c r="AD26" s="26">
        <v>0.93</v>
      </c>
      <c r="AE26" s="28">
        <v>0.88</v>
      </c>
      <c r="AF26" s="29"/>
      <c r="AG26" s="30">
        <f t="shared" si="0"/>
        <v>0.4</v>
      </c>
      <c r="AH26" s="30">
        <f t="shared" si="1"/>
        <v>0.85000000000000009</v>
      </c>
      <c r="AI26" s="30">
        <f t="shared" si="2"/>
        <v>1</v>
      </c>
      <c r="AJ26" s="30">
        <f t="shared" si="3"/>
        <v>0.9</v>
      </c>
      <c r="AK26" s="30">
        <f t="shared" si="4"/>
        <v>0.95000000000000007</v>
      </c>
      <c r="AL26" s="30">
        <f t="shared" si="5"/>
        <v>0.9</v>
      </c>
      <c r="AM26" s="22" t="s">
        <v>333</v>
      </c>
      <c r="AO26" s="1"/>
    </row>
    <row r="27" spans="1:41" s="10" customFormat="1" ht="13.5" x14ac:dyDescent="0.3">
      <c r="A27" s="1" t="s">
        <v>55</v>
      </c>
      <c r="B27" s="1" t="s">
        <v>77</v>
      </c>
      <c r="C27" s="31" t="s">
        <v>57</v>
      </c>
      <c r="D27" s="23">
        <v>200</v>
      </c>
      <c r="E27" s="22" t="s">
        <v>314</v>
      </c>
      <c r="F27" s="22" t="s">
        <v>334</v>
      </c>
      <c r="G27" s="22" t="s">
        <v>324</v>
      </c>
      <c r="H27" s="22" t="s">
        <v>335</v>
      </c>
      <c r="I27" s="40">
        <v>0.37</v>
      </c>
      <c r="J27" s="22" t="s">
        <v>325</v>
      </c>
      <c r="K27" s="1" t="s">
        <v>73</v>
      </c>
      <c r="L27" s="32" t="s">
        <v>13</v>
      </c>
      <c r="M27" s="33" t="s">
        <v>29</v>
      </c>
      <c r="N27" s="25">
        <v>0.18</v>
      </c>
      <c r="O27" s="26">
        <v>0.25</v>
      </c>
      <c r="P27" s="27">
        <v>0.21</v>
      </c>
      <c r="Q27" s="25">
        <v>0.26</v>
      </c>
      <c r="R27" s="26">
        <v>0.31</v>
      </c>
      <c r="S27" s="27">
        <v>0.44</v>
      </c>
      <c r="T27" s="25">
        <v>0.61</v>
      </c>
      <c r="U27" s="26">
        <v>0.8</v>
      </c>
      <c r="V27" s="27">
        <v>0.9</v>
      </c>
      <c r="W27" s="25">
        <v>1.03</v>
      </c>
      <c r="X27" s="26">
        <v>1.07</v>
      </c>
      <c r="Y27" s="27">
        <v>0.98</v>
      </c>
      <c r="Z27" s="25">
        <v>0.92</v>
      </c>
      <c r="AA27" s="26">
        <v>0.83</v>
      </c>
      <c r="AB27" s="27">
        <v>0.71</v>
      </c>
      <c r="AC27" s="25">
        <v>0.61</v>
      </c>
      <c r="AD27" s="26">
        <v>0.54</v>
      </c>
      <c r="AE27" s="28">
        <v>0.53</v>
      </c>
      <c r="AF27" s="29"/>
      <c r="AG27" s="30">
        <f t="shared" si="0"/>
        <v>0.2</v>
      </c>
      <c r="AH27" s="30">
        <f t="shared" si="1"/>
        <v>0.35000000000000003</v>
      </c>
      <c r="AI27" s="30">
        <f t="shared" si="2"/>
        <v>0.75</v>
      </c>
      <c r="AJ27" s="30">
        <f t="shared" si="3"/>
        <v>1</v>
      </c>
      <c r="AK27" s="30">
        <f t="shared" si="4"/>
        <v>0.8</v>
      </c>
      <c r="AL27" s="30">
        <f t="shared" si="5"/>
        <v>0.55000000000000004</v>
      </c>
      <c r="AM27" s="22" t="s">
        <v>336</v>
      </c>
      <c r="AO27" s="1"/>
    </row>
    <row r="28" spans="1:41" s="10" customFormat="1" x14ac:dyDescent="0.3">
      <c r="A28" s="1" t="s">
        <v>78</v>
      </c>
      <c r="B28" s="1" t="s">
        <v>79</v>
      </c>
      <c r="C28" s="31" t="s">
        <v>8</v>
      </c>
      <c r="D28" s="23">
        <v>200</v>
      </c>
      <c r="E28" s="22" t="s">
        <v>314</v>
      </c>
      <c r="F28" s="22" t="s">
        <v>315</v>
      </c>
      <c r="G28" s="22" t="s">
        <v>315</v>
      </c>
      <c r="H28" s="22"/>
      <c r="I28" s="22"/>
      <c r="J28" s="22"/>
      <c r="K28" s="1" t="s">
        <v>24</v>
      </c>
      <c r="L28" s="22" t="s">
        <v>25</v>
      </c>
      <c r="M28" s="24" t="s">
        <v>48</v>
      </c>
      <c r="N28" s="25">
        <v>0.18</v>
      </c>
      <c r="O28" s="26">
        <v>0.28999999999999998</v>
      </c>
      <c r="P28" s="27">
        <v>0.56999999999999995</v>
      </c>
      <c r="Q28" s="25">
        <v>0.66</v>
      </c>
      <c r="R28" s="26">
        <v>0.8</v>
      </c>
      <c r="S28" s="27">
        <v>0.83</v>
      </c>
      <c r="T28" s="25">
        <v>0.91</v>
      </c>
      <c r="U28" s="26">
        <v>0.94</v>
      </c>
      <c r="V28" s="27">
        <v>0.89</v>
      </c>
      <c r="W28" s="25">
        <v>0.7</v>
      </c>
      <c r="X28" s="26">
        <v>0.66</v>
      </c>
      <c r="Y28" s="27">
        <v>0.77</v>
      </c>
      <c r="Z28" s="25">
        <v>0.8</v>
      </c>
      <c r="AA28" s="26">
        <v>0.79</v>
      </c>
      <c r="AB28" s="27">
        <v>0.83</v>
      </c>
      <c r="AC28" s="25">
        <v>0.82</v>
      </c>
      <c r="AD28" s="26">
        <v>0.85</v>
      </c>
      <c r="AE28" s="28">
        <v>0.8</v>
      </c>
      <c r="AF28" s="29"/>
      <c r="AG28" s="30">
        <f t="shared" si="0"/>
        <v>0.35000000000000003</v>
      </c>
      <c r="AH28" s="30">
        <f t="shared" si="1"/>
        <v>0.75</v>
      </c>
      <c r="AI28" s="30">
        <f t="shared" si="2"/>
        <v>0.9</v>
      </c>
      <c r="AJ28" s="30">
        <f t="shared" si="3"/>
        <v>0.70000000000000007</v>
      </c>
      <c r="AK28" s="30">
        <f t="shared" si="4"/>
        <v>0.8</v>
      </c>
      <c r="AL28" s="30">
        <f t="shared" si="5"/>
        <v>0.8</v>
      </c>
      <c r="AM28" s="22" t="s">
        <v>315</v>
      </c>
      <c r="AO28" s="1"/>
    </row>
    <row r="29" spans="1:41" s="10" customFormat="1" x14ac:dyDescent="0.3">
      <c r="A29" s="1" t="s">
        <v>80</v>
      </c>
      <c r="B29" s="1" t="s">
        <v>81</v>
      </c>
      <c r="C29" s="31" t="s">
        <v>62</v>
      </c>
      <c r="D29" s="23">
        <v>200</v>
      </c>
      <c r="E29" s="22" t="s">
        <v>314</v>
      </c>
      <c r="F29" s="22" t="s">
        <v>337</v>
      </c>
      <c r="G29" s="22" t="s">
        <v>337</v>
      </c>
      <c r="H29" s="22"/>
      <c r="I29" s="22"/>
      <c r="J29" s="22"/>
      <c r="K29" s="1" t="s">
        <v>82</v>
      </c>
      <c r="L29" s="22" t="s">
        <v>13</v>
      </c>
      <c r="M29" s="24" t="s">
        <v>29</v>
      </c>
      <c r="N29" s="25">
        <v>0.35</v>
      </c>
      <c r="O29" s="26">
        <v>0.52</v>
      </c>
      <c r="P29" s="27">
        <v>0.7</v>
      </c>
      <c r="Q29" s="25">
        <v>0.74</v>
      </c>
      <c r="R29" s="26">
        <v>0.74</v>
      </c>
      <c r="S29" s="27">
        <v>0.77</v>
      </c>
      <c r="T29" s="25">
        <v>0.8</v>
      </c>
      <c r="U29" s="26">
        <v>0.83</v>
      </c>
      <c r="V29" s="27">
        <v>0.8</v>
      </c>
      <c r="W29" s="25">
        <v>0.7</v>
      </c>
      <c r="X29" s="26">
        <v>0.73</v>
      </c>
      <c r="Y29" s="27">
        <v>0.78</v>
      </c>
      <c r="Z29" s="25">
        <v>0.76</v>
      </c>
      <c r="AA29" s="26">
        <v>0.75</v>
      </c>
      <c r="AB29" s="27">
        <v>0.68</v>
      </c>
      <c r="AC29" s="25">
        <v>0.62</v>
      </c>
      <c r="AD29" s="26">
        <v>0.56000000000000005</v>
      </c>
      <c r="AE29" s="28">
        <v>0.49</v>
      </c>
      <c r="AF29" s="29"/>
      <c r="AG29" s="30">
        <f t="shared" si="0"/>
        <v>0.5</v>
      </c>
      <c r="AH29" s="30">
        <f t="shared" si="1"/>
        <v>0.75</v>
      </c>
      <c r="AI29" s="30">
        <f t="shared" si="2"/>
        <v>0.8</v>
      </c>
      <c r="AJ29" s="30">
        <f t="shared" si="3"/>
        <v>0.75</v>
      </c>
      <c r="AK29" s="30">
        <f t="shared" si="4"/>
        <v>0.75</v>
      </c>
      <c r="AL29" s="30">
        <f t="shared" si="5"/>
        <v>0.55000000000000004</v>
      </c>
      <c r="AM29" s="22" t="s">
        <v>315</v>
      </c>
      <c r="AO29" s="1"/>
    </row>
    <row r="30" spans="1:41" s="10" customFormat="1" x14ac:dyDescent="0.3">
      <c r="A30" s="1"/>
      <c r="B30" s="1" t="s">
        <v>83</v>
      </c>
      <c r="C30" s="41" t="s">
        <v>84</v>
      </c>
      <c r="D30" s="23">
        <v>200</v>
      </c>
      <c r="E30" s="22" t="s">
        <v>314</v>
      </c>
      <c r="F30" s="22" t="s">
        <v>315</v>
      </c>
      <c r="G30" s="22" t="s">
        <v>315</v>
      </c>
      <c r="H30" s="22"/>
      <c r="I30" s="22"/>
      <c r="J30" s="22"/>
      <c r="K30" s="32" t="s">
        <v>85</v>
      </c>
      <c r="L30" s="32" t="s">
        <v>25</v>
      </c>
      <c r="M30" s="33" t="str">
        <f>"NRC = "&amp;IF(AVERAGE(AG30:AL30)&lt;1.01,ROUND(AVERAGE(AG30:AL30)/0.05,0)*0.05,1)</f>
        <v>NRC = 0,7</v>
      </c>
      <c r="N30" s="25">
        <v>0.18</v>
      </c>
      <c r="O30" s="26">
        <v>0.3</v>
      </c>
      <c r="P30" s="27">
        <v>0.54</v>
      </c>
      <c r="Q30" s="25">
        <v>0.64</v>
      </c>
      <c r="R30" s="26">
        <v>0.78</v>
      </c>
      <c r="S30" s="27">
        <v>0.8</v>
      </c>
      <c r="T30" s="25">
        <v>0.88</v>
      </c>
      <c r="U30" s="26">
        <v>0.97</v>
      </c>
      <c r="V30" s="27">
        <v>0.88</v>
      </c>
      <c r="W30" s="25">
        <v>0.7</v>
      </c>
      <c r="X30" s="26">
        <v>0.65</v>
      </c>
      <c r="Y30" s="27">
        <v>0.75</v>
      </c>
      <c r="Z30" s="25">
        <v>0.79</v>
      </c>
      <c r="AA30" s="26">
        <v>0.79</v>
      </c>
      <c r="AB30" s="27">
        <v>0.8</v>
      </c>
      <c r="AC30" s="25">
        <v>0.74</v>
      </c>
      <c r="AD30" s="26">
        <v>0.73</v>
      </c>
      <c r="AE30" s="28">
        <v>0.69</v>
      </c>
      <c r="AF30" s="29"/>
      <c r="AG30" s="30">
        <f t="shared" si="0"/>
        <v>0.35000000000000003</v>
      </c>
      <c r="AH30" s="30">
        <f t="shared" si="1"/>
        <v>0.75</v>
      </c>
      <c r="AI30" s="30">
        <f t="shared" si="2"/>
        <v>0.9</v>
      </c>
      <c r="AJ30" s="30">
        <f t="shared" si="3"/>
        <v>0.70000000000000007</v>
      </c>
      <c r="AK30" s="30">
        <f t="shared" si="4"/>
        <v>0.8</v>
      </c>
      <c r="AL30" s="30">
        <f t="shared" si="5"/>
        <v>0.70000000000000007</v>
      </c>
      <c r="AM30" s="22" t="s">
        <v>315</v>
      </c>
      <c r="AO30" s="1"/>
    </row>
    <row r="31" spans="1:41" s="10" customFormat="1" x14ac:dyDescent="0.3">
      <c r="A31" s="1" t="s">
        <v>80</v>
      </c>
      <c r="B31" s="1" t="s">
        <v>86</v>
      </c>
      <c r="C31" s="31" t="s">
        <v>57</v>
      </c>
      <c r="D31" s="23">
        <v>200</v>
      </c>
      <c r="E31" s="22" t="s">
        <v>314</v>
      </c>
      <c r="F31" s="22" t="s">
        <v>337</v>
      </c>
      <c r="G31" s="22" t="s">
        <v>337</v>
      </c>
      <c r="H31" s="22"/>
      <c r="I31" s="22"/>
      <c r="J31" s="22"/>
      <c r="K31" s="1" t="s">
        <v>87</v>
      </c>
      <c r="L31" s="22" t="s">
        <v>43</v>
      </c>
      <c r="M31" s="24" t="s">
        <v>88</v>
      </c>
      <c r="N31" s="25">
        <v>0.33</v>
      </c>
      <c r="O31" s="26">
        <v>0.56000000000000005</v>
      </c>
      <c r="P31" s="27">
        <v>0.68</v>
      </c>
      <c r="Q31" s="25">
        <v>0.8</v>
      </c>
      <c r="R31" s="26">
        <v>0.82</v>
      </c>
      <c r="S31" s="27">
        <v>0.84</v>
      </c>
      <c r="T31" s="25">
        <v>0.92</v>
      </c>
      <c r="U31" s="26">
        <v>0.97</v>
      </c>
      <c r="V31" s="27">
        <v>0.91</v>
      </c>
      <c r="W31" s="25">
        <v>0.78</v>
      </c>
      <c r="X31" s="26">
        <v>0.8</v>
      </c>
      <c r="Y31" s="27">
        <v>0.9</v>
      </c>
      <c r="Z31" s="25">
        <v>0.88</v>
      </c>
      <c r="AA31" s="26">
        <v>0.89</v>
      </c>
      <c r="AB31" s="27">
        <v>0.87</v>
      </c>
      <c r="AC31" s="25">
        <v>0.85</v>
      </c>
      <c r="AD31" s="26">
        <v>0.8</v>
      </c>
      <c r="AE31" s="28">
        <v>0.74</v>
      </c>
      <c r="AF31" s="29"/>
      <c r="AG31" s="30">
        <f t="shared" si="0"/>
        <v>0.5</v>
      </c>
      <c r="AH31" s="30">
        <f t="shared" si="1"/>
        <v>0.8</v>
      </c>
      <c r="AI31" s="30">
        <f t="shared" si="2"/>
        <v>0.95000000000000007</v>
      </c>
      <c r="AJ31" s="30">
        <f t="shared" si="3"/>
        <v>0.85000000000000009</v>
      </c>
      <c r="AK31" s="30">
        <f t="shared" si="4"/>
        <v>0.9</v>
      </c>
      <c r="AL31" s="30">
        <f t="shared" si="5"/>
        <v>0.8</v>
      </c>
      <c r="AM31" s="22"/>
      <c r="AO31" s="1"/>
    </row>
    <row r="32" spans="1:41" s="10" customFormat="1" ht="13.5" x14ac:dyDescent="0.3">
      <c r="A32" s="1" t="s">
        <v>89</v>
      </c>
      <c r="B32" s="1" t="s">
        <v>90</v>
      </c>
      <c r="C32" s="31" t="s">
        <v>8</v>
      </c>
      <c r="D32" s="23">
        <v>200</v>
      </c>
      <c r="E32" s="22" t="s">
        <v>314</v>
      </c>
      <c r="F32" s="22" t="s">
        <v>316</v>
      </c>
      <c r="G32" s="22" t="s">
        <v>316</v>
      </c>
      <c r="H32" s="22"/>
      <c r="I32" s="22"/>
      <c r="J32" s="22"/>
      <c r="K32" s="1" t="s">
        <v>50</v>
      </c>
      <c r="L32" s="22" t="s">
        <v>43</v>
      </c>
      <c r="M32" s="24" t="s">
        <v>51</v>
      </c>
      <c r="N32" s="25">
        <v>0.16</v>
      </c>
      <c r="O32" s="26">
        <v>0.35</v>
      </c>
      <c r="P32" s="27">
        <v>0.7</v>
      </c>
      <c r="Q32" s="25">
        <v>0.78</v>
      </c>
      <c r="R32" s="26">
        <v>0.86</v>
      </c>
      <c r="S32" s="27">
        <v>0.93</v>
      </c>
      <c r="T32" s="25">
        <v>1.01</v>
      </c>
      <c r="U32" s="26">
        <v>0.98</v>
      </c>
      <c r="V32" s="27">
        <v>0.93</v>
      </c>
      <c r="W32" s="25">
        <v>0.85</v>
      </c>
      <c r="X32" s="26">
        <v>0.88</v>
      </c>
      <c r="Y32" s="27">
        <v>0.96</v>
      </c>
      <c r="Z32" s="25">
        <v>0.95</v>
      </c>
      <c r="AA32" s="26">
        <v>1.01</v>
      </c>
      <c r="AB32" s="27">
        <v>0.97</v>
      </c>
      <c r="AC32" s="25">
        <v>0.93</v>
      </c>
      <c r="AD32" s="26">
        <v>0.91</v>
      </c>
      <c r="AE32" s="28">
        <v>0.86</v>
      </c>
      <c r="AF32" s="29"/>
      <c r="AG32" s="30">
        <f t="shared" si="0"/>
        <v>0.4</v>
      </c>
      <c r="AH32" s="30">
        <f t="shared" si="1"/>
        <v>0.85000000000000009</v>
      </c>
      <c r="AI32" s="30">
        <f t="shared" si="2"/>
        <v>0.95000000000000007</v>
      </c>
      <c r="AJ32" s="30">
        <f t="shared" si="3"/>
        <v>0.9</v>
      </c>
      <c r="AK32" s="30">
        <f t="shared" si="4"/>
        <v>1</v>
      </c>
      <c r="AL32" s="30">
        <f t="shared" si="5"/>
        <v>0.9</v>
      </c>
      <c r="AM32" s="22" t="s">
        <v>320</v>
      </c>
      <c r="AO32" s="1"/>
    </row>
    <row r="33" spans="1:41" s="10" customFormat="1" ht="13.5" x14ac:dyDescent="0.3">
      <c r="A33" s="1" t="s">
        <v>91</v>
      </c>
      <c r="B33" s="1" t="s">
        <v>92</v>
      </c>
      <c r="C33" s="34" t="s">
        <v>93</v>
      </c>
      <c r="D33" s="23">
        <v>200</v>
      </c>
      <c r="E33" s="22" t="s">
        <v>319</v>
      </c>
      <c r="F33" s="22" t="s">
        <v>316</v>
      </c>
      <c r="G33" s="22" t="s">
        <v>316</v>
      </c>
      <c r="H33" s="22"/>
      <c r="I33" s="22"/>
      <c r="J33" s="22"/>
      <c r="K33" s="1" t="s">
        <v>24</v>
      </c>
      <c r="L33" s="22" t="s">
        <v>25</v>
      </c>
      <c r="M33" s="33" t="str">
        <f>"NRC = "&amp;IF(AVERAGE(AG33:AL33)&lt;1.01,ROUND(AVERAGE(AG33:AL33)/0.05,0)*0.05,1)</f>
        <v>NRC = 0,85</v>
      </c>
      <c r="N33" s="25">
        <v>0.18</v>
      </c>
      <c r="O33" s="26">
        <v>0.28999999999999998</v>
      </c>
      <c r="P33" s="27">
        <v>0.63</v>
      </c>
      <c r="Q33" s="25">
        <v>0.73</v>
      </c>
      <c r="R33" s="26">
        <v>0.89</v>
      </c>
      <c r="S33" s="27">
        <v>0.94</v>
      </c>
      <c r="T33" s="25">
        <v>1</v>
      </c>
      <c r="U33" s="26">
        <v>0.99</v>
      </c>
      <c r="V33" s="27">
        <v>0.97</v>
      </c>
      <c r="W33" s="25">
        <v>0.87</v>
      </c>
      <c r="X33" s="26">
        <v>0.89</v>
      </c>
      <c r="Y33" s="27">
        <v>1.02</v>
      </c>
      <c r="Z33" s="25">
        <v>0.98</v>
      </c>
      <c r="AA33" s="26">
        <v>1.03</v>
      </c>
      <c r="AB33" s="27">
        <v>1.03</v>
      </c>
      <c r="AC33" s="25">
        <v>1.03</v>
      </c>
      <c r="AD33" s="26">
        <v>1</v>
      </c>
      <c r="AE33" s="28">
        <v>0.95</v>
      </c>
      <c r="AF33" s="39"/>
      <c r="AG33" s="30">
        <f t="shared" si="0"/>
        <v>0.35000000000000003</v>
      </c>
      <c r="AH33" s="30">
        <f t="shared" si="1"/>
        <v>0.85000000000000009</v>
      </c>
      <c r="AI33" s="30">
        <f t="shared" si="2"/>
        <v>1</v>
      </c>
      <c r="AJ33" s="30">
        <f t="shared" si="3"/>
        <v>0.95000000000000007</v>
      </c>
      <c r="AK33" s="30">
        <f t="shared" si="4"/>
        <v>1</v>
      </c>
      <c r="AL33" s="30">
        <f t="shared" si="5"/>
        <v>1</v>
      </c>
      <c r="AM33" s="22" t="s">
        <v>338</v>
      </c>
      <c r="AO33" s="1"/>
    </row>
    <row r="34" spans="1:41" s="10" customFormat="1" ht="13.5" x14ac:dyDescent="0.3">
      <c r="A34" s="1"/>
      <c r="B34" s="1" t="s">
        <v>94</v>
      </c>
      <c r="C34" s="34" t="s">
        <v>95</v>
      </c>
      <c r="D34" s="23">
        <v>200</v>
      </c>
      <c r="E34" s="22" t="s">
        <v>314</v>
      </c>
      <c r="F34" s="22" t="s">
        <v>316</v>
      </c>
      <c r="G34" s="22" t="s">
        <v>316</v>
      </c>
      <c r="H34" s="22"/>
      <c r="I34" s="22"/>
      <c r="J34" s="22"/>
      <c r="K34" s="32" t="s">
        <v>96</v>
      </c>
      <c r="L34" s="32" t="s">
        <v>43</v>
      </c>
      <c r="M34" s="33" t="str">
        <f>"NRC = "&amp;IF(AVERAGE(AG34:AL34)&lt;1.01,ROUND(AVERAGE(AG34:AL34)/0.05,0)*0.05,1)</f>
        <v>NRC = 0,8</v>
      </c>
      <c r="N34" s="25">
        <v>0.19</v>
      </c>
      <c r="O34" s="26">
        <v>0.37</v>
      </c>
      <c r="P34" s="27">
        <v>0.67</v>
      </c>
      <c r="Q34" s="25">
        <v>0.79</v>
      </c>
      <c r="R34" s="26">
        <v>0.81</v>
      </c>
      <c r="S34" s="27">
        <v>0.84</v>
      </c>
      <c r="T34" s="25">
        <v>0.89</v>
      </c>
      <c r="U34" s="26">
        <v>0.91</v>
      </c>
      <c r="V34" s="27">
        <v>0.86</v>
      </c>
      <c r="W34" s="25">
        <v>0.79</v>
      </c>
      <c r="X34" s="26">
        <v>0.84</v>
      </c>
      <c r="Y34" s="27">
        <v>0.92</v>
      </c>
      <c r="Z34" s="25">
        <v>0.89</v>
      </c>
      <c r="AA34" s="26">
        <v>0.89</v>
      </c>
      <c r="AB34" s="27">
        <v>0.87</v>
      </c>
      <c r="AC34" s="25">
        <v>0.88</v>
      </c>
      <c r="AD34" s="26">
        <v>0.87</v>
      </c>
      <c r="AE34" s="28">
        <v>0.88</v>
      </c>
      <c r="AF34" s="29"/>
      <c r="AG34" s="30">
        <f t="shared" si="0"/>
        <v>0.4</v>
      </c>
      <c r="AH34" s="30">
        <f t="shared" si="1"/>
        <v>0.8</v>
      </c>
      <c r="AI34" s="30">
        <f t="shared" si="2"/>
        <v>0.9</v>
      </c>
      <c r="AJ34" s="30">
        <f t="shared" si="3"/>
        <v>0.85000000000000009</v>
      </c>
      <c r="AK34" s="30">
        <f t="shared" si="4"/>
        <v>0.9</v>
      </c>
      <c r="AL34" s="30">
        <f t="shared" si="5"/>
        <v>0.9</v>
      </c>
      <c r="AM34" s="22" t="s">
        <v>320</v>
      </c>
      <c r="AO34" s="1"/>
    </row>
    <row r="35" spans="1:41" s="10" customFormat="1" x14ac:dyDescent="0.3">
      <c r="A35" s="1" t="s">
        <v>97</v>
      </c>
      <c r="B35" s="1" t="s">
        <v>98</v>
      </c>
      <c r="C35" s="34" t="s">
        <v>99</v>
      </c>
      <c r="D35" s="23">
        <v>200</v>
      </c>
      <c r="E35" s="22" t="s">
        <v>319</v>
      </c>
      <c r="F35" s="22" t="s">
        <v>315</v>
      </c>
      <c r="G35" s="22" t="s">
        <v>315</v>
      </c>
      <c r="H35" s="22"/>
      <c r="I35" s="22"/>
      <c r="J35" s="22"/>
      <c r="K35" s="1" t="s">
        <v>100</v>
      </c>
      <c r="L35" s="22" t="s">
        <v>13</v>
      </c>
      <c r="M35" s="24" t="s">
        <v>10</v>
      </c>
      <c r="N35" s="25">
        <v>0.2</v>
      </c>
      <c r="O35" s="26">
        <v>0.31</v>
      </c>
      <c r="P35" s="27">
        <v>0.41</v>
      </c>
      <c r="Q35" s="25">
        <v>0.55000000000000004</v>
      </c>
      <c r="R35" s="26">
        <v>0.69</v>
      </c>
      <c r="S35" s="27">
        <v>0.68</v>
      </c>
      <c r="T35" s="25">
        <v>0.76</v>
      </c>
      <c r="U35" s="26">
        <v>0.81</v>
      </c>
      <c r="V35" s="27">
        <v>0.79</v>
      </c>
      <c r="W35" s="25">
        <v>0.57999999999999996</v>
      </c>
      <c r="X35" s="26">
        <v>0.47</v>
      </c>
      <c r="Y35" s="27">
        <v>0.6</v>
      </c>
      <c r="Z35" s="25">
        <v>0.66</v>
      </c>
      <c r="AA35" s="26">
        <v>0.62</v>
      </c>
      <c r="AB35" s="27">
        <v>0.68</v>
      </c>
      <c r="AC35" s="25">
        <v>0.65</v>
      </c>
      <c r="AD35" s="26">
        <v>0.63</v>
      </c>
      <c r="AE35" s="28">
        <v>0.62</v>
      </c>
      <c r="AF35" s="29"/>
      <c r="AG35" s="30">
        <f t="shared" si="0"/>
        <v>0.30000000000000004</v>
      </c>
      <c r="AH35" s="30">
        <f t="shared" si="1"/>
        <v>0.65</v>
      </c>
      <c r="AI35" s="30">
        <f t="shared" si="2"/>
        <v>0.8</v>
      </c>
      <c r="AJ35" s="30">
        <f t="shared" si="3"/>
        <v>0.55000000000000004</v>
      </c>
      <c r="AK35" s="30">
        <f t="shared" si="4"/>
        <v>0.65</v>
      </c>
      <c r="AL35" s="30">
        <f t="shared" si="5"/>
        <v>0.65</v>
      </c>
      <c r="AM35" s="22" t="s">
        <v>315</v>
      </c>
      <c r="AO35" s="1"/>
    </row>
    <row r="36" spans="1:41" s="10" customFormat="1" ht="13.5" x14ac:dyDescent="0.3">
      <c r="A36" s="1" t="s">
        <v>101</v>
      </c>
      <c r="B36" s="1" t="s">
        <v>102</v>
      </c>
      <c r="C36" s="31" t="s">
        <v>8</v>
      </c>
      <c r="D36" s="23">
        <v>200</v>
      </c>
      <c r="E36" s="22" t="s">
        <v>314</v>
      </c>
      <c r="F36" s="22" t="s">
        <v>339</v>
      </c>
      <c r="G36" s="22" t="s">
        <v>339</v>
      </c>
      <c r="H36" s="22"/>
      <c r="I36" s="22"/>
      <c r="J36" s="22"/>
      <c r="K36" s="1" t="s">
        <v>103</v>
      </c>
      <c r="L36" s="22" t="s">
        <v>43</v>
      </c>
      <c r="M36" s="24" t="s">
        <v>51</v>
      </c>
      <c r="N36" s="25">
        <v>0.2</v>
      </c>
      <c r="O36" s="26">
        <v>0.37</v>
      </c>
      <c r="P36" s="27">
        <v>0.66</v>
      </c>
      <c r="Q36" s="25">
        <v>0.8</v>
      </c>
      <c r="R36" s="26">
        <v>0.94</v>
      </c>
      <c r="S36" s="27">
        <v>0.96</v>
      </c>
      <c r="T36" s="25">
        <v>0.99</v>
      </c>
      <c r="U36" s="26">
        <v>0.98</v>
      </c>
      <c r="V36" s="27">
        <v>0.93</v>
      </c>
      <c r="W36" s="25">
        <v>0.84</v>
      </c>
      <c r="X36" s="26">
        <v>0.88</v>
      </c>
      <c r="Y36" s="27">
        <v>1</v>
      </c>
      <c r="Z36" s="25">
        <v>0.99</v>
      </c>
      <c r="AA36" s="26">
        <v>0.99</v>
      </c>
      <c r="AB36" s="27">
        <v>0.97</v>
      </c>
      <c r="AC36" s="25">
        <v>0.95</v>
      </c>
      <c r="AD36" s="26">
        <v>0.96</v>
      </c>
      <c r="AE36" s="28">
        <v>0.89</v>
      </c>
      <c r="AF36" s="29"/>
      <c r="AG36" s="30">
        <f t="shared" si="0"/>
        <v>0.4</v>
      </c>
      <c r="AH36" s="30">
        <f t="shared" si="1"/>
        <v>0.9</v>
      </c>
      <c r="AI36" s="30">
        <f t="shared" si="2"/>
        <v>0.95000000000000007</v>
      </c>
      <c r="AJ36" s="30">
        <f t="shared" si="3"/>
        <v>0.9</v>
      </c>
      <c r="AK36" s="30">
        <f t="shared" si="4"/>
        <v>1</v>
      </c>
      <c r="AL36" s="30">
        <f t="shared" si="5"/>
        <v>0.95000000000000007</v>
      </c>
      <c r="AM36" s="22" t="s">
        <v>340</v>
      </c>
      <c r="AO36" s="1"/>
    </row>
    <row r="37" spans="1:41" s="10" customFormat="1" ht="13.5" x14ac:dyDescent="0.3">
      <c r="A37" s="1"/>
      <c r="B37" s="1" t="s">
        <v>104</v>
      </c>
      <c r="C37" s="34" t="s">
        <v>105</v>
      </c>
      <c r="D37" s="23">
        <v>200</v>
      </c>
      <c r="E37" s="22" t="s">
        <v>314</v>
      </c>
      <c r="F37" s="22" t="s">
        <v>316</v>
      </c>
      <c r="G37" s="22" t="s">
        <v>316</v>
      </c>
      <c r="H37" s="22"/>
      <c r="I37" s="22"/>
      <c r="J37" s="22"/>
      <c r="K37" s="32" t="s">
        <v>106</v>
      </c>
      <c r="L37" s="32" t="s">
        <v>4</v>
      </c>
      <c r="M37" s="33" t="str">
        <f>"NRC = "&amp;IF(AVERAGE(AG37:AL37)&lt;1.01,ROUND(AVERAGE(AG37:AL37)/0.05,0)*0.05,1)</f>
        <v>NRC = 0,5</v>
      </c>
      <c r="N37" s="25">
        <v>0.19</v>
      </c>
      <c r="O37" s="26">
        <v>0.41</v>
      </c>
      <c r="P37" s="27">
        <v>0.54</v>
      </c>
      <c r="Q37" s="25">
        <v>0.56000000000000005</v>
      </c>
      <c r="R37" s="26">
        <v>0.52</v>
      </c>
      <c r="S37" s="27">
        <v>0.54</v>
      </c>
      <c r="T37" s="25">
        <v>0.53</v>
      </c>
      <c r="U37" s="26">
        <v>0.53</v>
      </c>
      <c r="V37" s="27">
        <v>0.49</v>
      </c>
      <c r="W37" s="25">
        <v>0.47</v>
      </c>
      <c r="X37" s="26">
        <v>0.5</v>
      </c>
      <c r="Y37" s="27">
        <v>0.49</v>
      </c>
      <c r="Z37" s="25">
        <v>0.48</v>
      </c>
      <c r="AA37" s="26">
        <v>0.46</v>
      </c>
      <c r="AB37" s="27">
        <v>0.47</v>
      </c>
      <c r="AC37" s="25">
        <v>0.43</v>
      </c>
      <c r="AD37" s="26">
        <v>0.45</v>
      </c>
      <c r="AE37" s="28">
        <v>0.44</v>
      </c>
      <c r="AF37" s="29"/>
      <c r="AG37" s="30">
        <f t="shared" si="0"/>
        <v>0.4</v>
      </c>
      <c r="AH37" s="30">
        <f t="shared" si="1"/>
        <v>0.55000000000000004</v>
      </c>
      <c r="AI37" s="30">
        <f t="shared" si="2"/>
        <v>0.5</v>
      </c>
      <c r="AJ37" s="30">
        <f t="shared" si="3"/>
        <v>0.5</v>
      </c>
      <c r="AK37" s="30">
        <f t="shared" si="4"/>
        <v>0.45</v>
      </c>
      <c r="AL37" s="30">
        <f t="shared" si="5"/>
        <v>0.45</v>
      </c>
      <c r="AM37" s="22" t="s">
        <v>320</v>
      </c>
      <c r="AO37" s="1"/>
    </row>
    <row r="38" spans="1:41" s="10" customFormat="1" ht="13.5" x14ac:dyDescent="0.3">
      <c r="A38" s="1"/>
      <c r="B38" s="1" t="s">
        <v>107</v>
      </c>
      <c r="C38" s="34" t="s">
        <v>108</v>
      </c>
      <c r="D38" s="23">
        <v>200</v>
      </c>
      <c r="E38" s="22" t="s">
        <v>314</v>
      </c>
      <c r="F38" s="22" t="s">
        <v>316</v>
      </c>
      <c r="G38" s="22" t="s">
        <v>316</v>
      </c>
      <c r="H38" s="22"/>
      <c r="I38" s="22"/>
      <c r="J38" s="22"/>
      <c r="K38" s="32" t="s">
        <v>109</v>
      </c>
      <c r="L38" s="32" t="s">
        <v>13</v>
      </c>
      <c r="M38" s="33" t="str">
        <f>"NRC = "&amp;IF(AVERAGE(AG38:AL38)&lt;1.01,ROUND(AVERAGE(AG38:AL38)/0.05,0)*0.05,1)</f>
        <v>NRC = 0,65</v>
      </c>
      <c r="N38" s="25">
        <v>0.2</v>
      </c>
      <c r="O38" s="26">
        <v>0.41</v>
      </c>
      <c r="P38" s="27">
        <v>0.64</v>
      </c>
      <c r="Q38" s="25">
        <v>0.71</v>
      </c>
      <c r="R38" s="26">
        <v>0.73</v>
      </c>
      <c r="S38" s="27">
        <v>0.75</v>
      </c>
      <c r="T38" s="25">
        <v>0.75</v>
      </c>
      <c r="U38" s="26">
        <v>0.76</v>
      </c>
      <c r="V38" s="27">
        <v>0.72</v>
      </c>
      <c r="W38" s="25">
        <v>0.67</v>
      </c>
      <c r="X38" s="26">
        <v>0.72</v>
      </c>
      <c r="Y38" s="27">
        <v>0.75</v>
      </c>
      <c r="Z38" s="25">
        <v>0.71</v>
      </c>
      <c r="AA38" s="26">
        <v>0.7</v>
      </c>
      <c r="AB38" s="27">
        <v>0.7</v>
      </c>
      <c r="AC38" s="25">
        <v>0.7</v>
      </c>
      <c r="AD38" s="26">
        <v>0.73</v>
      </c>
      <c r="AE38" s="28">
        <v>0.73</v>
      </c>
      <c r="AF38" s="39"/>
      <c r="AG38" s="30">
        <f t="shared" si="0"/>
        <v>0.4</v>
      </c>
      <c r="AH38" s="30">
        <f t="shared" si="1"/>
        <v>0.75</v>
      </c>
      <c r="AI38" s="30">
        <f t="shared" si="2"/>
        <v>0.75</v>
      </c>
      <c r="AJ38" s="30">
        <f t="shared" si="3"/>
        <v>0.70000000000000007</v>
      </c>
      <c r="AK38" s="30">
        <f t="shared" si="4"/>
        <v>0.70000000000000007</v>
      </c>
      <c r="AL38" s="30">
        <f t="shared" si="5"/>
        <v>0.70000000000000007</v>
      </c>
      <c r="AM38" s="22" t="s">
        <v>341</v>
      </c>
      <c r="AO38" s="1"/>
    </row>
    <row r="39" spans="1:41" s="10" customFormat="1" ht="13.5" x14ac:dyDescent="0.3">
      <c r="A39" s="1" t="s">
        <v>74</v>
      </c>
      <c r="B39" s="1" t="s">
        <v>110</v>
      </c>
      <c r="C39" s="31" t="s">
        <v>8</v>
      </c>
      <c r="D39" s="23">
        <v>200</v>
      </c>
      <c r="E39" s="22" t="s">
        <v>314</v>
      </c>
      <c r="F39" s="22" t="s">
        <v>342</v>
      </c>
      <c r="G39" s="22" t="s">
        <v>342</v>
      </c>
      <c r="H39" s="22"/>
      <c r="I39" s="22"/>
      <c r="J39" s="22"/>
      <c r="K39" s="1" t="s">
        <v>70</v>
      </c>
      <c r="L39" s="22" t="s">
        <v>43</v>
      </c>
      <c r="M39" s="24" t="s">
        <v>51</v>
      </c>
      <c r="N39" s="25">
        <v>0.2</v>
      </c>
      <c r="O39" s="26">
        <v>0.46</v>
      </c>
      <c r="P39" s="27">
        <v>0.72</v>
      </c>
      <c r="Q39" s="25">
        <v>0.8</v>
      </c>
      <c r="R39" s="26">
        <v>0.9</v>
      </c>
      <c r="S39" s="27">
        <v>0.91</v>
      </c>
      <c r="T39" s="25">
        <v>0.98</v>
      </c>
      <c r="U39" s="26">
        <v>0.98</v>
      </c>
      <c r="V39" s="27">
        <v>0.95</v>
      </c>
      <c r="W39" s="25">
        <v>0.93</v>
      </c>
      <c r="X39" s="26">
        <v>0.97</v>
      </c>
      <c r="Y39" s="27">
        <v>1</v>
      </c>
      <c r="Z39" s="25">
        <v>1.01</v>
      </c>
      <c r="AA39" s="26">
        <v>0.98</v>
      </c>
      <c r="AB39" s="27">
        <v>0.98</v>
      </c>
      <c r="AC39" s="25">
        <v>0.92</v>
      </c>
      <c r="AD39" s="26">
        <v>0.92</v>
      </c>
      <c r="AE39" s="28">
        <v>0.88</v>
      </c>
      <c r="AF39" s="29"/>
      <c r="AG39" s="30">
        <f t="shared" si="0"/>
        <v>0.45</v>
      </c>
      <c r="AH39" s="30">
        <f t="shared" si="1"/>
        <v>0.85000000000000009</v>
      </c>
      <c r="AI39" s="30">
        <f t="shared" si="2"/>
        <v>0.95000000000000007</v>
      </c>
      <c r="AJ39" s="30">
        <f t="shared" si="3"/>
        <v>0.95000000000000007</v>
      </c>
      <c r="AK39" s="30">
        <f t="shared" si="4"/>
        <v>1</v>
      </c>
      <c r="AL39" s="30">
        <f t="shared" si="5"/>
        <v>0.9</v>
      </c>
      <c r="AM39" s="22" t="s">
        <v>343</v>
      </c>
      <c r="AO39" s="1"/>
    </row>
    <row r="40" spans="1:41" s="10" customFormat="1" x14ac:dyDescent="0.3">
      <c r="A40" s="1" t="s">
        <v>111</v>
      </c>
      <c r="B40" s="42" t="s">
        <v>112</v>
      </c>
      <c r="C40" s="34" t="s">
        <v>113</v>
      </c>
      <c r="D40" s="23">
        <v>200</v>
      </c>
      <c r="E40" s="22" t="s">
        <v>314</v>
      </c>
      <c r="F40" s="22" t="s">
        <v>315</v>
      </c>
      <c r="G40" s="22" t="s">
        <v>315</v>
      </c>
      <c r="H40" s="22"/>
      <c r="I40" s="22"/>
      <c r="J40" s="22"/>
      <c r="K40" s="1" t="s">
        <v>114</v>
      </c>
      <c r="L40" s="22" t="s">
        <v>4</v>
      </c>
      <c r="M40" s="24" t="s">
        <v>115</v>
      </c>
      <c r="N40" s="25">
        <v>0.31</v>
      </c>
      <c r="O40" s="26">
        <v>0.5</v>
      </c>
      <c r="P40" s="27">
        <v>0.57999999999999996</v>
      </c>
      <c r="Q40" s="25">
        <v>0.75</v>
      </c>
      <c r="R40" s="26">
        <v>0.72</v>
      </c>
      <c r="S40" s="27">
        <v>0.73</v>
      </c>
      <c r="T40" s="25">
        <v>0.75</v>
      </c>
      <c r="U40" s="26">
        <v>0.71</v>
      </c>
      <c r="V40" s="27">
        <v>0.67</v>
      </c>
      <c r="W40" s="25">
        <v>0.55000000000000004</v>
      </c>
      <c r="X40" s="26">
        <v>0.53</v>
      </c>
      <c r="Y40" s="27">
        <v>0.55000000000000004</v>
      </c>
      <c r="Z40" s="25">
        <v>0.5</v>
      </c>
      <c r="AA40" s="26">
        <v>0.49</v>
      </c>
      <c r="AB40" s="27">
        <v>0.44</v>
      </c>
      <c r="AC40" s="25">
        <v>0.41</v>
      </c>
      <c r="AD40" s="26">
        <v>0.35</v>
      </c>
      <c r="AE40" s="28">
        <v>0.31</v>
      </c>
      <c r="AF40" s="29"/>
      <c r="AG40" s="30">
        <f t="shared" si="0"/>
        <v>0.45</v>
      </c>
      <c r="AH40" s="30">
        <f t="shared" si="1"/>
        <v>0.75</v>
      </c>
      <c r="AI40" s="30">
        <f t="shared" si="2"/>
        <v>0.70000000000000007</v>
      </c>
      <c r="AJ40" s="30">
        <f t="shared" si="3"/>
        <v>0.55000000000000004</v>
      </c>
      <c r="AK40" s="30">
        <f t="shared" si="4"/>
        <v>0.5</v>
      </c>
      <c r="AL40" s="30">
        <f t="shared" si="5"/>
        <v>0.35000000000000003</v>
      </c>
      <c r="AM40" s="22" t="s">
        <v>315</v>
      </c>
      <c r="AO40" s="1"/>
    </row>
    <row r="41" spans="1:41" s="10" customFormat="1" x14ac:dyDescent="0.3">
      <c r="A41" s="1" t="s">
        <v>116</v>
      </c>
      <c r="B41" s="1" t="s">
        <v>117</v>
      </c>
      <c r="C41" s="34" t="s">
        <v>118</v>
      </c>
      <c r="D41" s="23">
        <v>200</v>
      </c>
      <c r="E41" s="22" t="s">
        <v>314</v>
      </c>
      <c r="F41" s="22" t="s">
        <v>315</v>
      </c>
      <c r="G41" s="22" t="s">
        <v>315</v>
      </c>
      <c r="H41" s="22"/>
      <c r="I41" s="22"/>
      <c r="J41" s="22"/>
      <c r="K41" s="1" t="s">
        <v>119</v>
      </c>
      <c r="L41" s="22" t="s">
        <v>13</v>
      </c>
      <c r="M41" s="24" t="s">
        <v>48</v>
      </c>
      <c r="N41" s="25">
        <v>0.21</v>
      </c>
      <c r="O41" s="26">
        <v>0.43</v>
      </c>
      <c r="P41" s="27">
        <v>0.6</v>
      </c>
      <c r="Q41" s="25">
        <v>0.7</v>
      </c>
      <c r="R41" s="26">
        <v>0.74</v>
      </c>
      <c r="S41" s="27">
        <v>0.73</v>
      </c>
      <c r="T41" s="25">
        <v>0.78</v>
      </c>
      <c r="U41" s="26">
        <v>0.78</v>
      </c>
      <c r="V41" s="27">
        <v>0.75</v>
      </c>
      <c r="W41" s="25">
        <v>0.67</v>
      </c>
      <c r="X41" s="26">
        <v>0.64</v>
      </c>
      <c r="Y41" s="27">
        <v>0.69</v>
      </c>
      <c r="Z41" s="25">
        <v>0.72</v>
      </c>
      <c r="AA41" s="26">
        <v>0.75</v>
      </c>
      <c r="AB41" s="27">
        <v>0.77</v>
      </c>
      <c r="AC41" s="25">
        <v>0.66</v>
      </c>
      <c r="AD41" s="26">
        <v>0.63</v>
      </c>
      <c r="AE41" s="28">
        <v>0.64</v>
      </c>
      <c r="AF41" s="29"/>
      <c r="AG41" s="30">
        <f t="shared" si="0"/>
        <v>0.4</v>
      </c>
      <c r="AH41" s="30">
        <f t="shared" si="1"/>
        <v>0.70000000000000007</v>
      </c>
      <c r="AI41" s="30">
        <f t="shared" si="2"/>
        <v>0.75</v>
      </c>
      <c r="AJ41" s="30">
        <f t="shared" si="3"/>
        <v>0.65</v>
      </c>
      <c r="AK41" s="30">
        <f t="shared" si="4"/>
        <v>0.75</v>
      </c>
      <c r="AL41" s="30">
        <f t="shared" si="5"/>
        <v>0.65</v>
      </c>
      <c r="AM41" s="22" t="s">
        <v>315</v>
      </c>
      <c r="AO41" s="1"/>
    </row>
    <row r="42" spans="1:41" s="10" customFormat="1" x14ac:dyDescent="0.3">
      <c r="A42" s="1" t="s">
        <v>97</v>
      </c>
      <c r="B42" s="1" t="s">
        <v>120</v>
      </c>
      <c r="C42" s="31" t="s">
        <v>121</v>
      </c>
      <c r="D42" s="23">
        <v>200</v>
      </c>
      <c r="E42" s="22" t="s">
        <v>314</v>
      </c>
      <c r="F42" s="22" t="s">
        <v>315</v>
      </c>
      <c r="G42" s="22" t="s">
        <v>315</v>
      </c>
      <c r="H42" s="22"/>
      <c r="I42" s="22"/>
      <c r="J42" s="22"/>
      <c r="K42" s="1" t="s">
        <v>122</v>
      </c>
      <c r="L42" s="22" t="s">
        <v>13</v>
      </c>
      <c r="M42" s="24" t="s">
        <v>29</v>
      </c>
      <c r="N42" s="25">
        <v>0.21</v>
      </c>
      <c r="O42" s="26">
        <v>0.43</v>
      </c>
      <c r="P42" s="27">
        <v>0.6</v>
      </c>
      <c r="Q42" s="25">
        <v>0.7</v>
      </c>
      <c r="R42" s="26">
        <v>0.74</v>
      </c>
      <c r="S42" s="27">
        <v>0.73</v>
      </c>
      <c r="T42" s="25">
        <v>0.78</v>
      </c>
      <c r="U42" s="26">
        <v>0.78</v>
      </c>
      <c r="V42" s="27">
        <v>0.75</v>
      </c>
      <c r="W42" s="25">
        <v>0.67</v>
      </c>
      <c r="X42" s="26">
        <v>0.64</v>
      </c>
      <c r="Y42" s="27">
        <v>0.69</v>
      </c>
      <c r="Z42" s="25">
        <v>0.72</v>
      </c>
      <c r="AA42" s="26">
        <v>0.75</v>
      </c>
      <c r="AB42" s="27">
        <v>0.77</v>
      </c>
      <c r="AC42" s="25">
        <v>0.66</v>
      </c>
      <c r="AD42" s="26">
        <v>0.63</v>
      </c>
      <c r="AE42" s="28">
        <v>0.64</v>
      </c>
      <c r="AF42" s="29"/>
      <c r="AG42" s="30">
        <f t="shared" si="0"/>
        <v>0.4</v>
      </c>
      <c r="AH42" s="30">
        <f t="shared" si="1"/>
        <v>0.70000000000000007</v>
      </c>
      <c r="AI42" s="30">
        <f t="shared" si="2"/>
        <v>0.75</v>
      </c>
      <c r="AJ42" s="30">
        <f t="shared" si="3"/>
        <v>0.65</v>
      </c>
      <c r="AK42" s="30">
        <f t="shared" si="4"/>
        <v>0.75</v>
      </c>
      <c r="AL42" s="30">
        <f t="shared" si="5"/>
        <v>0.65</v>
      </c>
      <c r="AM42" s="22" t="s">
        <v>315</v>
      </c>
      <c r="AO42" s="1"/>
    </row>
    <row r="43" spans="1:41" s="10" customFormat="1" x14ac:dyDescent="0.3">
      <c r="A43" s="1" t="s">
        <v>123</v>
      </c>
      <c r="B43" s="1" t="s">
        <v>124</v>
      </c>
      <c r="C43" s="34" t="s">
        <v>93</v>
      </c>
      <c r="D43" s="23">
        <v>200</v>
      </c>
      <c r="E43" s="22" t="s">
        <v>314</v>
      </c>
      <c r="F43" s="22" t="s">
        <v>315</v>
      </c>
      <c r="G43" s="22" t="s">
        <v>315</v>
      </c>
      <c r="H43" s="22"/>
      <c r="I43" s="22"/>
      <c r="J43" s="22"/>
      <c r="K43" s="1" t="s">
        <v>24</v>
      </c>
      <c r="L43" s="32" t="s">
        <v>25</v>
      </c>
      <c r="M43" s="24" t="s">
        <v>29</v>
      </c>
      <c r="N43" s="25">
        <v>0.22</v>
      </c>
      <c r="O43" s="26">
        <v>0.3</v>
      </c>
      <c r="P43" s="27">
        <v>0.59</v>
      </c>
      <c r="Q43" s="25">
        <v>0.67</v>
      </c>
      <c r="R43" s="26">
        <v>0.78</v>
      </c>
      <c r="S43" s="27">
        <v>0.82</v>
      </c>
      <c r="T43" s="25">
        <v>0.9</v>
      </c>
      <c r="U43" s="26">
        <v>0.95</v>
      </c>
      <c r="V43" s="27">
        <v>0.89</v>
      </c>
      <c r="W43" s="25">
        <v>0.72</v>
      </c>
      <c r="X43" s="26">
        <v>0.67</v>
      </c>
      <c r="Y43" s="27">
        <v>0.77</v>
      </c>
      <c r="Z43" s="25">
        <v>0.79</v>
      </c>
      <c r="AA43" s="26">
        <v>0.8</v>
      </c>
      <c r="AB43" s="27">
        <v>0.83</v>
      </c>
      <c r="AC43" s="25">
        <v>0.82</v>
      </c>
      <c r="AD43" s="26">
        <v>0.85</v>
      </c>
      <c r="AE43" s="28">
        <v>0.86</v>
      </c>
      <c r="AF43" s="29"/>
      <c r="AG43" s="30">
        <f t="shared" si="0"/>
        <v>0.35000000000000003</v>
      </c>
      <c r="AH43" s="30">
        <f t="shared" si="1"/>
        <v>0.75</v>
      </c>
      <c r="AI43" s="30">
        <f t="shared" si="2"/>
        <v>0.9</v>
      </c>
      <c r="AJ43" s="30">
        <f t="shared" si="3"/>
        <v>0.70000000000000007</v>
      </c>
      <c r="AK43" s="30">
        <f t="shared" si="4"/>
        <v>0.8</v>
      </c>
      <c r="AL43" s="30">
        <f t="shared" si="5"/>
        <v>0.85000000000000009</v>
      </c>
      <c r="AM43" s="22" t="s">
        <v>315</v>
      </c>
      <c r="AO43" s="1"/>
    </row>
    <row r="44" spans="1:41" s="10" customFormat="1" ht="13.5" x14ac:dyDescent="0.3">
      <c r="A44" s="1"/>
      <c r="B44" s="1" t="s">
        <v>125</v>
      </c>
      <c r="C44" s="34" t="s">
        <v>126</v>
      </c>
      <c r="D44" s="23">
        <v>200</v>
      </c>
      <c r="E44" s="22" t="s">
        <v>314</v>
      </c>
      <c r="F44" s="22" t="s">
        <v>316</v>
      </c>
      <c r="G44" s="22" t="s">
        <v>316</v>
      </c>
      <c r="H44" s="22"/>
      <c r="I44" s="22"/>
      <c r="J44" s="22"/>
      <c r="K44" s="32" t="s">
        <v>127</v>
      </c>
      <c r="L44" s="32" t="s">
        <v>4</v>
      </c>
      <c r="M44" s="33" t="str">
        <f>"NRC = "&amp;IF(AVERAGE(AG44:AL44)&lt;1.01,ROUND(AVERAGE(AG44:AL44)/0.05,0)*0.05,1)</f>
        <v>NRC = 0,3</v>
      </c>
      <c r="N44" s="25">
        <v>0.23</v>
      </c>
      <c r="O44" s="26">
        <v>0.39</v>
      </c>
      <c r="P44" s="27">
        <v>0.47</v>
      </c>
      <c r="Q44" s="25">
        <v>0.45</v>
      </c>
      <c r="R44" s="26">
        <v>0.4</v>
      </c>
      <c r="S44" s="27">
        <v>0.38</v>
      </c>
      <c r="T44" s="25">
        <v>0.37</v>
      </c>
      <c r="U44" s="26">
        <v>0.36</v>
      </c>
      <c r="V44" s="27">
        <v>0.34</v>
      </c>
      <c r="W44" s="25">
        <v>0.32</v>
      </c>
      <c r="X44" s="26">
        <v>0.33</v>
      </c>
      <c r="Y44" s="27">
        <v>0.3</v>
      </c>
      <c r="Z44" s="25">
        <v>0.28000000000000003</v>
      </c>
      <c r="AA44" s="26">
        <v>0.25</v>
      </c>
      <c r="AB44" s="27">
        <v>0.25</v>
      </c>
      <c r="AC44" s="25">
        <v>0.22</v>
      </c>
      <c r="AD44" s="26">
        <v>0.21</v>
      </c>
      <c r="AE44" s="28">
        <v>0.21</v>
      </c>
      <c r="AF44" s="29"/>
      <c r="AG44" s="30">
        <f t="shared" si="0"/>
        <v>0.35000000000000003</v>
      </c>
      <c r="AH44" s="30">
        <f t="shared" si="1"/>
        <v>0.4</v>
      </c>
      <c r="AI44" s="30">
        <f t="shared" si="2"/>
        <v>0.35000000000000003</v>
      </c>
      <c r="AJ44" s="30">
        <f t="shared" si="3"/>
        <v>0.30000000000000004</v>
      </c>
      <c r="AK44" s="30">
        <f t="shared" si="4"/>
        <v>0.25</v>
      </c>
      <c r="AL44" s="30">
        <f t="shared" si="5"/>
        <v>0.2</v>
      </c>
      <c r="AM44" s="22" t="s">
        <v>344</v>
      </c>
      <c r="AO44" s="1"/>
    </row>
    <row r="45" spans="1:41" s="10" customFormat="1" x14ac:dyDescent="0.3">
      <c r="A45" s="1" t="s">
        <v>116</v>
      </c>
      <c r="B45" s="1" t="s">
        <v>128</v>
      </c>
      <c r="C45" s="34" t="s">
        <v>129</v>
      </c>
      <c r="D45" s="23">
        <v>200</v>
      </c>
      <c r="E45" s="22" t="s">
        <v>314</v>
      </c>
      <c r="F45" s="22" t="s">
        <v>315</v>
      </c>
      <c r="G45" s="22" t="s">
        <v>315</v>
      </c>
      <c r="H45" s="22"/>
      <c r="I45" s="22"/>
      <c r="J45" s="22"/>
      <c r="K45" s="1" t="s">
        <v>119</v>
      </c>
      <c r="L45" s="22" t="s">
        <v>13</v>
      </c>
      <c r="M45" s="24" t="s">
        <v>29</v>
      </c>
      <c r="N45" s="25">
        <v>0.23</v>
      </c>
      <c r="O45" s="26">
        <v>0.3</v>
      </c>
      <c r="P45" s="27">
        <v>0.47</v>
      </c>
      <c r="Q45" s="25">
        <v>0.56999999999999995</v>
      </c>
      <c r="R45" s="26">
        <v>0.75</v>
      </c>
      <c r="S45" s="27">
        <v>0.82</v>
      </c>
      <c r="T45" s="25">
        <v>0.94</v>
      </c>
      <c r="U45" s="26">
        <v>0.96</v>
      </c>
      <c r="V45" s="27">
        <v>0.86</v>
      </c>
      <c r="W45" s="25">
        <v>0.68</v>
      </c>
      <c r="X45" s="26">
        <v>0.56999999999999995</v>
      </c>
      <c r="Y45" s="27">
        <v>0.69</v>
      </c>
      <c r="Z45" s="25">
        <v>0.76</v>
      </c>
      <c r="AA45" s="26">
        <v>0.71</v>
      </c>
      <c r="AB45" s="27">
        <v>0.75</v>
      </c>
      <c r="AC45" s="25">
        <v>0.69</v>
      </c>
      <c r="AD45" s="26">
        <v>0.67</v>
      </c>
      <c r="AE45" s="28">
        <v>0.65</v>
      </c>
      <c r="AF45" s="29"/>
      <c r="AG45" s="30">
        <f t="shared" si="0"/>
        <v>0.35000000000000003</v>
      </c>
      <c r="AH45" s="30">
        <f t="shared" si="1"/>
        <v>0.70000000000000007</v>
      </c>
      <c r="AI45" s="30">
        <f t="shared" si="2"/>
        <v>0.9</v>
      </c>
      <c r="AJ45" s="30">
        <f t="shared" si="3"/>
        <v>0.65</v>
      </c>
      <c r="AK45" s="30">
        <f t="shared" si="4"/>
        <v>0.75</v>
      </c>
      <c r="AL45" s="30">
        <f t="shared" si="5"/>
        <v>0.65</v>
      </c>
      <c r="AM45" s="22" t="s">
        <v>315</v>
      </c>
      <c r="AO45" s="1"/>
    </row>
    <row r="46" spans="1:41" s="10" customFormat="1" x14ac:dyDescent="0.3">
      <c r="A46" s="1" t="s">
        <v>116</v>
      </c>
      <c r="B46" s="1" t="s">
        <v>128</v>
      </c>
      <c r="C46" s="34" t="s">
        <v>130</v>
      </c>
      <c r="D46" s="23">
        <v>200</v>
      </c>
      <c r="E46" s="22" t="s">
        <v>314</v>
      </c>
      <c r="F46" s="22" t="s">
        <v>315</v>
      </c>
      <c r="G46" s="22" t="s">
        <v>315</v>
      </c>
      <c r="H46" s="22"/>
      <c r="I46" s="22"/>
      <c r="J46" s="22"/>
      <c r="K46" s="1" t="s">
        <v>119</v>
      </c>
      <c r="L46" s="22" t="s">
        <v>13</v>
      </c>
      <c r="M46" s="24" t="s">
        <v>29</v>
      </c>
      <c r="N46" s="25">
        <v>0.23</v>
      </c>
      <c r="O46" s="26">
        <v>0.3</v>
      </c>
      <c r="P46" s="27">
        <v>0.47</v>
      </c>
      <c r="Q46" s="25">
        <v>0.56999999999999995</v>
      </c>
      <c r="R46" s="26">
        <v>0.75</v>
      </c>
      <c r="S46" s="27">
        <v>0.82</v>
      </c>
      <c r="T46" s="25">
        <v>0.94</v>
      </c>
      <c r="U46" s="26">
        <v>0.96</v>
      </c>
      <c r="V46" s="27">
        <v>0.86</v>
      </c>
      <c r="W46" s="25">
        <v>0.68</v>
      </c>
      <c r="X46" s="26">
        <v>0.56999999999999995</v>
      </c>
      <c r="Y46" s="27">
        <v>0.69</v>
      </c>
      <c r="Z46" s="25">
        <v>0.76</v>
      </c>
      <c r="AA46" s="26">
        <v>0.71</v>
      </c>
      <c r="AB46" s="27">
        <v>0.75</v>
      </c>
      <c r="AC46" s="25">
        <v>0.69</v>
      </c>
      <c r="AD46" s="26">
        <v>0.67</v>
      </c>
      <c r="AE46" s="28">
        <v>0.65</v>
      </c>
      <c r="AF46" s="29"/>
      <c r="AG46" s="30">
        <f t="shared" si="0"/>
        <v>0.35000000000000003</v>
      </c>
      <c r="AH46" s="30">
        <f t="shared" si="1"/>
        <v>0.70000000000000007</v>
      </c>
      <c r="AI46" s="30">
        <f t="shared" si="2"/>
        <v>0.9</v>
      </c>
      <c r="AJ46" s="30">
        <f t="shared" si="3"/>
        <v>0.65</v>
      </c>
      <c r="AK46" s="30">
        <f t="shared" si="4"/>
        <v>0.75</v>
      </c>
      <c r="AL46" s="30">
        <f t="shared" si="5"/>
        <v>0.65</v>
      </c>
      <c r="AM46" s="22" t="s">
        <v>315</v>
      </c>
      <c r="AO46" s="1"/>
    </row>
    <row r="47" spans="1:41" x14ac:dyDescent="0.3">
      <c r="A47" s="1" t="s">
        <v>131</v>
      </c>
      <c r="B47" s="1" t="s">
        <v>132</v>
      </c>
      <c r="C47" s="34" t="s">
        <v>133</v>
      </c>
      <c r="D47" s="23">
        <v>200</v>
      </c>
      <c r="E47" s="22" t="s">
        <v>314</v>
      </c>
      <c r="F47" s="22" t="s">
        <v>315</v>
      </c>
      <c r="G47" s="22" t="s">
        <v>315</v>
      </c>
      <c r="H47" s="22"/>
      <c r="I47" s="22"/>
      <c r="J47" s="22"/>
      <c r="K47" s="1" t="s">
        <v>134</v>
      </c>
      <c r="L47" s="22" t="s">
        <v>13</v>
      </c>
      <c r="M47" s="24" t="s">
        <v>48</v>
      </c>
      <c r="N47" s="25">
        <v>0.23</v>
      </c>
      <c r="O47" s="26">
        <v>0.33</v>
      </c>
      <c r="P47" s="27">
        <v>0.51</v>
      </c>
      <c r="Q47" s="25">
        <v>0.65</v>
      </c>
      <c r="R47" s="26">
        <v>0.85</v>
      </c>
      <c r="S47" s="27">
        <v>0.85</v>
      </c>
      <c r="T47" s="25">
        <v>0.93</v>
      </c>
      <c r="U47" s="26">
        <v>0.98</v>
      </c>
      <c r="V47" s="27">
        <v>0.9</v>
      </c>
      <c r="W47" s="25">
        <v>0.71</v>
      </c>
      <c r="X47" s="26">
        <v>0.62</v>
      </c>
      <c r="Y47" s="27">
        <v>0.73</v>
      </c>
      <c r="Z47" s="25">
        <v>0.78</v>
      </c>
      <c r="AA47" s="26">
        <v>0.73</v>
      </c>
      <c r="AB47" s="27">
        <v>0.78</v>
      </c>
      <c r="AC47" s="25">
        <v>0.7</v>
      </c>
      <c r="AD47" s="26">
        <v>0.74</v>
      </c>
      <c r="AE47" s="28">
        <v>0.7</v>
      </c>
      <c r="AF47" s="29"/>
      <c r="AG47" s="30">
        <f t="shared" si="0"/>
        <v>0.35000000000000003</v>
      </c>
      <c r="AH47" s="30">
        <f t="shared" si="1"/>
        <v>0.8</v>
      </c>
      <c r="AI47" s="30">
        <f t="shared" si="2"/>
        <v>0.95000000000000007</v>
      </c>
      <c r="AJ47" s="30">
        <f t="shared" si="3"/>
        <v>0.70000000000000007</v>
      </c>
      <c r="AK47" s="30">
        <f t="shared" si="4"/>
        <v>0.75</v>
      </c>
      <c r="AL47" s="30">
        <f t="shared" si="5"/>
        <v>0.70000000000000007</v>
      </c>
      <c r="AM47" s="22" t="s">
        <v>315</v>
      </c>
    </row>
    <row r="48" spans="1:41" x14ac:dyDescent="0.3">
      <c r="B48" s="1" t="s">
        <v>132</v>
      </c>
      <c r="C48" s="43" t="s">
        <v>18</v>
      </c>
      <c r="D48" s="23">
        <v>200</v>
      </c>
      <c r="E48" s="23" t="s">
        <v>319</v>
      </c>
      <c r="F48" s="22" t="s">
        <v>315</v>
      </c>
      <c r="G48" s="22" t="s">
        <v>315</v>
      </c>
      <c r="H48" s="22"/>
      <c r="I48" s="22"/>
      <c r="J48" s="22"/>
      <c r="K48" s="22" t="s">
        <v>134</v>
      </c>
      <c r="L48" s="22" t="s">
        <v>13</v>
      </c>
      <c r="M48" s="33" t="str">
        <f>"NRC = "&amp;IF(AVERAGE(AG48:AL48)&lt;1.01,ROUND(AVERAGE(AG48:AL48)/0.05,0)*0.05,1)</f>
        <v>NRC = 0,7</v>
      </c>
      <c r="N48" s="44">
        <v>0.23</v>
      </c>
      <c r="O48" s="45">
        <v>0.33</v>
      </c>
      <c r="P48" s="46">
        <v>0.51</v>
      </c>
      <c r="Q48" s="44">
        <v>0.65</v>
      </c>
      <c r="R48" s="45">
        <v>0.85</v>
      </c>
      <c r="S48" s="46">
        <v>0.85</v>
      </c>
      <c r="T48" s="44">
        <v>0.93</v>
      </c>
      <c r="U48" s="45">
        <v>0.98</v>
      </c>
      <c r="V48" s="46">
        <v>0.9</v>
      </c>
      <c r="W48" s="44">
        <v>0.71</v>
      </c>
      <c r="X48" s="45">
        <v>0.62</v>
      </c>
      <c r="Y48" s="46">
        <v>0.73</v>
      </c>
      <c r="Z48" s="44">
        <v>0.78</v>
      </c>
      <c r="AA48" s="45">
        <v>0.73</v>
      </c>
      <c r="AB48" s="46">
        <v>0.78</v>
      </c>
      <c r="AC48" s="44">
        <v>0.7</v>
      </c>
      <c r="AD48" s="45">
        <v>0.74</v>
      </c>
      <c r="AE48" s="47">
        <v>0.7</v>
      </c>
      <c r="AG48" s="30">
        <f t="shared" si="0"/>
        <v>0.35000000000000003</v>
      </c>
      <c r="AH48" s="30">
        <f t="shared" si="1"/>
        <v>0.8</v>
      </c>
      <c r="AI48" s="30">
        <f t="shared" si="2"/>
        <v>0.95000000000000007</v>
      </c>
      <c r="AJ48" s="30">
        <f t="shared" si="3"/>
        <v>0.70000000000000007</v>
      </c>
      <c r="AK48" s="30">
        <f t="shared" si="4"/>
        <v>0.75</v>
      </c>
      <c r="AL48" s="30">
        <f t="shared" si="5"/>
        <v>0.70000000000000007</v>
      </c>
      <c r="AM48" s="22" t="s">
        <v>315</v>
      </c>
    </row>
    <row r="49" spans="1:40" x14ac:dyDescent="0.3">
      <c r="A49" s="1" t="s">
        <v>136</v>
      </c>
      <c r="B49" s="1" t="s">
        <v>137</v>
      </c>
      <c r="C49" s="34" t="s">
        <v>138</v>
      </c>
      <c r="D49" s="23">
        <v>200</v>
      </c>
      <c r="E49" s="22" t="s">
        <v>319</v>
      </c>
      <c r="F49" s="22" t="s">
        <v>315</v>
      </c>
      <c r="G49" s="22" t="s">
        <v>315</v>
      </c>
      <c r="H49" s="22"/>
      <c r="I49" s="22"/>
      <c r="J49" s="22"/>
      <c r="K49" s="1" t="s">
        <v>135</v>
      </c>
      <c r="L49" s="22" t="s">
        <v>13</v>
      </c>
      <c r="M49" s="24" t="s">
        <v>22</v>
      </c>
      <c r="N49" s="25">
        <v>0.23</v>
      </c>
      <c r="O49" s="26">
        <v>0.37</v>
      </c>
      <c r="P49" s="27">
        <v>0.47</v>
      </c>
      <c r="Q49" s="25">
        <v>0.62</v>
      </c>
      <c r="R49" s="26">
        <v>0.75</v>
      </c>
      <c r="S49" s="27">
        <v>0.73</v>
      </c>
      <c r="T49" s="25">
        <v>0.83</v>
      </c>
      <c r="U49" s="26">
        <v>0.87</v>
      </c>
      <c r="V49" s="27">
        <v>0.85</v>
      </c>
      <c r="W49" s="25">
        <v>0.65</v>
      </c>
      <c r="X49" s="26">
        <v>0.54</v>
      </c>
      <c r="Y49" s="27">
        <v>0.67</v>
      </c>
      <c r="Z49" s="25">
        <v>0.72</v>
      </c>
      <c r="AA49" s="26">
        <v>0.67</v>
      </c>
      <c r="AB49" s="27">
        <v>0.72</v>
      </c>
      <c r="AC49" s="25">
        <v>0.69</v>
      </c>
      <c r="AD49" s="26">
        <v>0.66</v>
      </c>
      <c r="AE49" s="28">
        <v>0.65</v>
      </c>
      <c r="AF49" s="29"/>
      <c r="AG49" s="30">
        <f t="shared" si="0"/>
        <v>0.35000000000000003</v>
      </c>
      <c r="AH49" s="30">
        <f t="shared" si="1"/>
        <v>0.70000000000000007</v>
      </c>
      <c r="AI49" s="30">
        <f t="shared" si="2"/>
        <v>0.85000000000000009</v>
      </c>
      <c r="AJ49" s="30">
        <f t="shared" si="3"/>
        <v>0.60000000000000009</v>
      </c>
      <c r="AK49" s="30">
        <f t="shared" si="4"/>
        <v>0.70000000000000007</v>
      </c>
      <c r="AL49" s="30">
        <f t="shared" si="5"/>
        <v>0.65</v>
      </c>
      <c r="AM49" s="22" t="s">
        <v>315</v>
      </c>
    </row>
    <row r="50" spans="1:40" ht="13.5" x14ac:dyDescent="0.3">
      <c r="B50" s="1" t="s">
        <v>139</v>
      </c>
      <c r="C50" s="35" t="s">
        <v>2</v>
      </c>
      <c r="D50" s="22">
        <v>200</v>
      </c>
      <c r="E50" s="22" t="s">
        <v>314</v>
      </c>
      <c r="F50" s="22" t="s">
        <v>316</v>
      </c>
      <c r="G50" s="22" t="s">
        <v>316</v>
      </c>
      <c r="H50" s="22"/>
      <c r="I50" s="22"/>
      <c r="J50" s="22"/>
      <c r="K50" s="32" t="s">
        <v>140</v>
      </c>
      <c r="L50" s="32" t="s">
        <v>43</v>
      </c>
      <c r="M50" s="33" t="str">
        <f>"NRC = "&amp;IF(AVERAGE(AG50:AL50)&lt;1.01,ROUND(AVERAGE(AG50:AL50)/0.05,0)*0.05,1)</f>
        <v>NRC = 0,85</v>
      </c>
      <c r="N50" s="25">
        <v>0.18</v>
      </c>
      <c r="O50" s="26">
        <v>0.31</v>
      </c>
      <c r="P50" s="27">
        <v>0.61</v>
      </c>
      <c r="Q50" s="25">
        <v>0.73</v>
      </c>
      <c r="R50" s="26">
        <v>0.87</v>
      </c>
      <c r="S50" s="27">
        <v>0.93</v>
      </c>
      <c r="T50" s="25">
        <v>1</v>
      </c>
      <c r="U50" s="26">
        <v>1.01</v>
      </c>
      <c r="V50" s="27">
        <v>0.96</v>
      </c>
      <c r="W50" s="25">
        <v>0.87</v>
      </c>
      <c r="X50" s="26">
        <v>0.88</v>
      </c>
      <c r="Y50" s="27">
        <v>1</v>
      </c>
      <c r="Z50" s="25">
        <v>1.02</v>
      </c>
      <c r="AA50" s="26">
        <v>0.98</v>
      </c>
      <c r="AB50" s="27">
        <v>1.04</v>
      </c>
      <c r="AC50" s="25">
        <v>0.98</v>
      </c>
      <c r="AD50" s="26">
        <v>1</v>
      </c>
      <c r="AE50" s="28">
        <v>0.95</v>
      </c>
      <c r="AF50" s="29"/>
      <c r="AG50" s="30">
        <f t="shared" si="0"/>
        <v>0.35000000000000003</v>
      </c>
      <c r="AH50" s="30">
        <f t="shared" si="1"/>
        <v>0.85000000000000009</v>
      </c>
      <c r="AI50" s="30">
        <f t="shared" si="2"/>
        <v>1</v>
      </c>
      <c r="AJ50" s="30">
        <f t="shared" si="3"/>
        <v>0.9</v>
      </c>
      <c r="AK50" s="30">
        <f t="shared" si="4"/>
        <v>1</v>
      </c>
      <c r="AL50" s="30">
        <f t="shared" si="5"/>
        <v>1</v>
      </c>
      <c r="AM50" s="22" t="s">
        <v>345</v>
      </c>
    </row>
    <row r="51" spans="1:40" ht="13.5" x14ac:dyDescent="0.3">
      <c r="A51" s="1" t="s">
        <v>14</v>
      </c>
      <c r="B51" s="1" t="s">
        <v>141</v>
      </c>
      <c r="C51" s="21" t="s">
        <v>2</v>
      </c>
      <c r="D51" s="23">
        <v>200</v>
      </c>
      <c r="E51" s="22" t="s">
        <v>314</v>
      </c>
      <c r="F51" s="22" t="s">
        <v>316</v>
      </c>
      <c r="G51" s="22" t="s">
        <v>316</v>
      </c>
      <c r="H51" s="22"/>
      <c r="I51" s="22"/>
      <c r="J51" s="22"/>
      <c r="K51" s="1" t="s">
        <v>142</v>
      </c>
      <c r="L51" s="22" t="s">
        <v>43</v>
      </c>
      <c r="M51" s="24" t="s">
        <v>71</v>
      </c>
      <c r="N51" s="36">
        <v>0.19</v>
      </c>
      <c r="O51" s="26">
        <v>0.37</v>
      </c>
      <c r="P51" s="37">
        <v>0.68</v>
      </c>
      <c r="Q51" s="36">
        <v>0.77</v>
      </c>
      <c r="R51" s="26">
        <v>0.89</v>
      </c>
      <c r="S51" s="37">
        <v>0.95</v>
      </c>
      <c r="T51" s="36">
        <v>1.02</v>
      </c>
      <c r="U51" s="26">
        <v>1.01</v>
      </c>
      <c r="V51" s="37">
        <v>0.95</v>
      </c>
      <c r="W51" s="36">
        <v>0.87</v>
      </c>
      <c r="X51" s="26">
        <v>0.88</v>
      </c>
      <c r="Y51" s="37">
        <v>0.99</v>
      </c>
      <c r="Z51" s="36">
        <v>1</v>
      </c>
      <c r="AA51" s="26">
        <v>0.99</v>
      </c>
      <c r="AB51" s="37">
        <v>1.04</v>
      </c>
      <c r="AC51" s="36">
        <v>0.99</v>
      </c>
      <c r="AD51" s="26">
        <v>1</v>
      </c>
      <c r="AE51" s="38">
        <v>1.01</v>
      </c>
      <c r="AF51" s="29"/>
      <c r="AG51" s="30">
        <f t="shared" si="0"/>
        <v>0.4</v>
      </c>
      <c r="AH51" s="30">
        <f t="shared" si="1"/>
        <v>0.85000000000000009</v>
      </c>
      <c r="AI51" s="30">
        <f t="shared" si="2"/>
        <v>1</v>
      </c>
      <c r="AJ51" s="30">
        <f t="shared" si="3"/>
        <v>0.9</v>
      </c>
      <c r="AK51" s="30">
        <f t="shared" si="4"/>
        <v>1</v>
      </c>
      <c r="AL51" s="30">
        <f t="shared" si="5"/>
        <v>1</v>
      </c>
      <c r="AM51" s="22" t="s">
        <v>320</v>
      </c>
    </row>
    <row r="52" spans="1:40" ht="13.5" x14ac:dyDescent="0.3">
      <c r="A52" s="1" t="s">
        <v>80</v>
      </c>
      <c r="B52" s="1" t="s">
        <v>143</v>
      </c>
      <c r="C52" s="31" t="s">
        <v>57</v>
      </c>
      <c r="D52" s="23">
        <v>200</v>
      </c>
      <c r="E52" s="22" t="s">
        <v>314</v>
      </c>
      <c r="F52" s="22" t="s">
        <v>346</v>
      </c>
      <c r="G52" s="22" t="s">
        <v>347</v>
      </c>
      <c r="H52" s="22"/>
      <c r="I52" s="22"/>
      <c r="J52" s="22"/>
      <c r="K52" s="1" t="s">
        <v>144</v>
      </c>
      <c r="L52" s="22" t="s">
        <v>13</v>
      </c>
      <c r="M52" s="24" t="s">
        <v>10</v>
      </c>
      <c r="N52" s="25">
        <v>0.24</v>
      </c>
      <c r="O52" s="26">
        <v>0.28999999999999998</v>
      </c>
      <c r="P52" s="27">
        <v>0.26</v>
      </c>
      <c r="Q52" s="25">
        <v>0.39</v>
      </c>
      <c r="R52" s="26">
        <v>0.4</v>
      </c>
      <c r="S52" s="27">
        <v>0.44</v>
      </c>
      <c r="T52" s="25">
        <v>0.53</v>
      </c>
      <c r="U52" s="26">
        <v>0.65</v>
      </c>
      <c r="V52" s="27">
        <v>0.67</v>
      </c>
      <c r="W52" s="25">
        <v>0.69</v>
      </c>
      <c r="X52" s="26">
        <v>0.76</v>
      </c>
      <c r="Y52" s="27">
        <v>0.8</v>
      </c>
      <c r="Z52" s="25">
        <v>0.8</v>
      </c>
      <c r="AA52" s="26">
        <v>0.79</v>
      </c>
      <c r="AB52" s="27">
        <v>0.8</v>
      </c>
      <c r="AC52" s="25">
        <v>0.79</v>
      </c>
      <c r="AD52" s="26">
        <v>0.8</v>
      </c>
      <c r="AE52" s="28">
        <v>0.77</v>
      </c>
      <c r="AF52" s="29"/>
      <c r="AG52" s="30">
        <f t="shared" si="0"/>
        <v>0.25</v>
      </c>
      <c r="AH52" s="30">
        <f t="shared" si="1"/>
        <v>0.4</v>
      </c>
      <c r="AI52" s="30">
        <f t="shared" si="2"/>
        <v>0.60000000000000009</v>
      </c>
      <c r="AJ52" s="30">
        <f t="shared" si="3"/>
        <v>0.75</v>
      </c>
      <c r="AK52" s="30">
        <f t="shared" si="4"/>
        <v>0.8</v>
      </c>
      <c r="AL52" s="30">
        <f t="shared" si="5"/>
        <v>0.8</v>
      </c>
      <c r="AM52" s="22" t="s">
        <v>348</v>
      </c>
    </row>
    <row r="53" spans="1:40" x14ac:dyDescent="0.3">
      <c r="A53" s="1" t="s">
        <v>145</v>
      </c>
      <c r="B53" s="1" t="s">
        <v>146</v>
      </c>
      <c r="C53" s="34" t="s">
        <v>35</v>
      </c>
      <c r="D53" s="23">
        <v>200</v>
      </c>
      <c r="E53" s="22" t="s">
        <v>314</v>
      </c>
      <c r="F53" s="22" t="s">
        <v>315</v>
      </c>
      <c r="G53" s="22" t="s">
        <v>315</v>
      </c>
      <c r="H53" s="22"/>
      <c r="I53" s="22"/>
      <c r="J53" s="22"/>
      <c r="K53" s="1" t="s">
        <v>147</v>
      </c>
      <c r="L53" s="22" t="s">
        <v>4</v>
      </c>
      <c r="M53" s="24" t="s">
        <v>10</v>
      </c>
      <c r="N53" s="25">
        <v>0.34</v>
      </c>
      <c r="O53" s="26">
        <v>0.37</v>
      </c>
      <c r="P53" s="27">
        <v>0.57999999999999996</v>
      </c>
      <c r="Q53" s="25">
        <v>0.77</v>
      </c>
      <c r="R53" s="26">
        <v>0.84</v>
      </c>
      <c r="S53" s="27">
        <v>0.77</v>
      </c>
      <c r="T53" s="25">
        <v>0.82</v>
      </c>
      <c r="U53" s="26">
        <v>0.83</v>
      </c>
      <c r="V53" s="27">
        <v>0.74</v>
      </c>
      <c r="W53" s="25">
        <v>0.6</v>
      </c>
      <c r="X53" s="26">
        <v>0.55000000000000004</v>
      </c>
      <c r="Y53" s="27">
        <v>0.6</v>
      </c>
      <c r="Z53" s="25">
        <v>0.52</v>
      </c>
      <c r="AA53" s="26">
        <v>0.47</v>
      </c>
      <c r="AB53" s="27">
        <v>0.42</v>
      </c>
      <c r="AC53" s="25">
        <v>0.39</v>
      </c>
      <c r="AD53" s="26">
        <v>0.33</v>
      </c>
      <c r="AE53" s="28">
        <v>0.28000000000000003</v>
      </c>
      <c r="AF53" s="29"/>
      <c r="AG53" s="30">
        <f t="shared" si="0"/>
        <v>0.45</v>
      </c>
      <c r="AH53" s="30">
        <f t="shared" si="1"/>
        <v>0.8</v>
      </c>
      <c r="AI53" s="30">
        <f t="shared" si="2"/>
        <v>0.8</v>
      </c>
      <c r="AJ53" s="30">
        <f t="shared" si="3"/>
        <v>0.60000000000000009</v>
      </c>
      <c r="AK53" s="30">
        <f t="shared" si="4"/>
        <v>0.45</v>
      </c>
      <c r="AL53" s="30">
        <f t="shared" si="5"/>
        <v>0.35000000000000003</v>
      </c>
      <c r="AM53" s="22" t="s">
        <v>315</v>
      </c>
    </row>
    <row r="54" spans="1:40" x14ac:dyDescent="0.3">
      <c r="A54" s="1" t="s">
        <v>148</v>
      </c>
      <c r="B54" s="1" t="s">
        <v>149</v>
      </c>
      <c r="C54" s="34" t="s">
        <v>57</v>
      </c>
      <c r="D54" s="34">
        <v>200</v>
      </c>
      <c r="E54" s="34" t="s">
        <v>319</v>
      </c>
      <c r="F54" s="34" t="s">
        <v>349</v>
      </c>
      <c r="G54" s="22" t="s">
        <v>315</v>
      </c>
      <c r="H54" s="34" t="s">
        <v>350</v>
      </c>
      <c r="I54" s="49">
        <v>0.79</v>
      </c>
      <c r="J54" s="34"/>
      <c r="K54" s="34" t="s">
        <v>114</v>
      </c>
      <c r="L54" s="34" t="s">
        <v>4</v>
      </c>
      <c r="M54" s="33" t="str">
        <f>"NRC = "&amp;IF(AVERAGE(AG54:AL54)&lt;1.01,ROUND(AVERAGE(AG54:AL54)/0.05,0)*0.05,1)</f>
        <v>NRC = 0,45</v>
      </c>
      <c r="N54" s="36">
        <v>0.24</v>
      </c>
      <c r="O54" s="50">
        <v>0.38</v>
      </c>
      <c r="P54" s="37">
        <v>0.47</v>
      </c>
      <c r="Q54" s="36">
        <v>0.54</v>
      </c>
      <c r="R54" s="50">
        <v>0.6</v>
      </c>
      <c r="S54" s="37">
        <v>0.56999999999999995</v>
      </c>
      <c r="T54" s="36">
        <v>0.61</v>
      </c>
      <c r="U54" s="50">
        <v>0.64</v>
      </c>
      <c r="V54" s="37">
        <v>0.59</v>
      </c>
      <c r="W54" s="36">
        <v>0.52</v>
      </c>
      <c r="X54" s="50">
        <v>0.49</v>
      </c>
      <c r="Y54" s="37">
        <v>0.49</v>
      </c>
      <c r="Z54" s="36">
        <v>0.51</v>
      </c>
      <c r="AA54" s="50">
        <v>0.45</v>
      </c>
      <c r="AB54" s="37">
        <v>0.41</v>
      </c>
      <c r="AC54" s="36">
        <v>0.37</v>
      </c>
      <c r="AD54" s="50">
        <v>0.33</v>
      </c>
      <c r="AE54" s="38">
        <v>0.3</v>
      </c>
      <c r="AF54" s="39"/>
      <c r="AG54" s="30">
        <f t="shared" si="0"/>
        <v>0.35000000000000003</v>
      </c>
      <c r="AH54" s="30">
        <f t="shared" si="1"/>
        <v>0.55000000000000004</v>
      </c>
      <c r="AI54" s="30">
        <f t="shared" si="2"/>
        <v>0.60000000000000009</v>
      </c>
      <c r="AJ54" s="30">
        <f t="shared" si="3"/>
        <v>0.5</v>
      </c>
      <c r="AK54" s="30">
        <f t="shared" si="4"/>
        <v>0.45</v>
      </c>
      <c r="AL54" s="30">
        <f t="shared" si="5"/>
        <v>0.35000000000000003</v>
      </c>
      <c r="AM54" s="34"/>
      <c r="AN54" s="34"/>
    </row>
    <row r="55" spans="1:40" ht="13.5" x14ac:dyDescent="0.3">
      <c r="A55" s="1" t="s">
        <v>101</v>
      </c>
      <c r="B55" s="1" t="s">
        <v>150</v>
      </c>
      <c r="C55" s="31" t="s">
        <v>8</v>
      </c>
      <c r="D55" s="23">
        <v>200</v>
      </c>
      <c r="E55" s="22" t="s">
        <v>314</v>
      </c>
      <c r="F55" s="22" t="s">
        <v>351</v>
      </c>
      <c r="G55" s="22" t="s">
        <v>351</v>
      </c>
      <c r="H55" s="22"/>
      <c r="I55" s="22"/>
      <c r="J55" s="22"/>
      <c r="K55" s="1" t="s">
        <v>151</v>
      </c>
      <c r="L55" s="30" t="s">
        <v>43</v>
      </c>
      <c r="M55" s="51" t="s">
        <v>88</v>
      </c>
      <c r="N55" s="25">
        <v>0.22</v>
      </c>
      <c r="O55" s="26">
        <v>0.41</v>
      </c>
      <c r="P55" s="27">
        <v>0.69</v>
      </c>
      <c r="Q55" s="25">
        <v>0.78</v>
      </c>
      <c r="R55" s="26">
        <v>0.83</v>
      </c>
      <c r="S55" s="27">
        <v>0.84</v>
      </c>
      <c r="T55" s="25">
        <v>0.89</v>
      </c>
      <c r="U55" s="26">
        <v>0.9</v>
      </c>
      <c r="V55" s="27">
        <v>0.84</v>
      </c>
      <c r="W55" s="25">
        <v>0.81</v>
      </c>
      <c r="X55" s="26">
        <v>0.85</v>
      </c>
      <c r="Y55" s="27">
        <v>0.9</v>
      </c>
      <c r="Z55" s="25">
        <v>0.9</v>
      </c>
      <c r="AA55" s="26">
        <v>0.92</v>
      </c>
      <c r="AB55" s="27">
        <v>0.92</v>
      </c>
      <c r="AC55" s="25">
        <v>0.85</v>
      </c>
      <c r="AD55" s="26">
        <v>0.84</v>
      </c>
      <c r="AE55" s="28">
        <v>0.77</v>
      </c>
      <c r="AF55" s="29"/>
      <c r="AG55" s="30">
        <f t="shared" si="0"/>
        <v>0.45</v>
      </c>
      <c r="AH55" s="30">
        <f t="shared" si="1"/>
        <v>0.8</v>
      </c>
      <c r="AI55" s="30">
        <f t="shared" si="2"/>
        <v>0.9</v>
      </c>
      <c r="AJ55" s="30">
        <f t="shared" si="3"/>
        <v>0.85000000000000009</v>
      </c>
      <c r="AK55" s="30">
        <f t="shared" si="4"/>
        <v>0.9</v>
      </c>
      <c r="AL55" s="30">
        <f t="shared" si="5"/>
        <v>0.8</v>
      </c>
      <c r="AM55" s="22" t="s">
        <v>352</v>
      </c>
    </row>
    <row r="56" spans="1:40" x14ac:dyDescent="0.3">
      <c r="A56" s="1" t="s">
        <v>152</v>
      </c>
      <c r="B56" s="52" t="s">
        <v>153</v>
      </c>
      <c r="C56" s="34" t="s">
        <v>93</v>
      </c>
      <c r="D56" s="23">
        <v>200</v>
      </c>
      <c r="E56" s="22" t="s">
        <v>319</v>
      </c>
      <c r="F56" s="22" t="s">
        <v>353</v>
      </c>
      <c r="G56" s="22" t="s">
        <v>315</v>
      </c>
      <c r="H56" s="22" t="s">
        <v>354</v>
      </c>
      <c r="I56" s="22"/>
      <c r="J56" s="22"/>
      <c r="K56" s="1" t="s">
        <v>154</v>
      </c>
      <c r="L56" s="22" t="s">
        <v>13</v>
      </c>
      <c r="M56" s="24" t="s">
        <v>22</v>
      </c>
      <c r="N56" s="25">
        <v>0.25</v>
      </c>
      <c r="O56" s="26">
        <v>0.28000000000000003</v>
      </c>
      <c r="P56" s="27">
        <v>0.34</v>
      </c>
      <c r="Q56" s="25">
        <v>0.56000000000000005</v>
      </c>
      <c r="R56" s="26">
        <v>0.72</v>
      </c>
      <c r="S56" s="27">
        <v>0.88</v>
      </c>
      <c r="T56" s="25">
        <v>0.86</v>
      </c>
      <c r="U56" s="26">
        <v>0.87</v>
      </c>
      <c r="V56" s="27">
        <v>0.83</v>
      </c>
      <c r="W56" s="25">
        <v>0.61</v>
      </c>
      <c r="X56" s="26">
        <v>0.51</v>
      </c>
      <c r="Y56" s="27">
        <v>0.64</v>
      </c>
      <c r="Z56" s="25">
        <v>0.69</v>
      </c>
      <c r="AA56" s="26">
        <v>0.65</v>
      </c>
      <c r="AB56" s="27">
        <v>0.68</v>
      </c>
      <c r="AC56" s="25">
        <v>0.64</v>
      </c>
      <c r="AD56" s="26">
        <v>0.62</v>
      </c>
      <c r="AE56" s="28">
        <v>0.61</v>
      </c>
      <c r="AF56" s="29"/>
      <c r="AG56" s="30">
        <f t="shared" si="0"/>
        <v>0.30000000000000004</v>
      </c>
      <c r="AH56" s="30">
        <f t="shared" si="1"/>
        <v>0.70000000000000007</v>
      </c>
      <c r="AI56" s="30">
        <f t="shared" si="2"/>
        <v>0.85000000000000009</v>
      </c>
      <c r="AJ56" s="30">
        <f t="shared" si="3"/>
        <v>0.60000000000000009</v>
      </c>
      <c r="AK56" s="30">
        <f t="shared" si="4"/>
        <v>0.65</v>
      </c>
      <c r="AL56" s="30">
        <f t="shared" si="5"/>
        <v>0.60000000000000009</v>
      </c>
      <c r="AM56" s="22" t="s">
        <v>353</v>
      </c>
    </row>
    <row r="57" spans="1:40" x14ac:dyDescent="0.3">
      <c r="A57" s="1" t="s">
        <v>152</v>
      </c>
      <c r="B57" s="52" t="s">
        <v>155</v>
      </c>
      <c r="C57" s="34" t="s">
        <v>129</v>
      </c>
      <c r="D57" s="23">
        <v>200</v>
      </c>
      <c r="E57" s="22" t="s">
        <v>319</v>
      </c>
      <c r="F57" s="22" t="s">
        <v>353</v>
      </c>
      <c r="G57" s="22" t="s">
        <v>315</v>
      </c>
      <c r="H57" s="22" t="s">
        <v>354</v>
      </c>
      <c r="I57" s="22"/>
      <c r="J57" s="22"/>
      <c r="K57" s="1" t="s">
        <v>154</v>
      </c>
      <c r="L57" s="22" t="s">
        <v>13</v>
      </c>
      <c r="M57" s="24" t="s">
        <v>22</v>
      </c>
      <c r="N57" s="25">
        <v>0.25</v>
      </c>
      <c r="O57" s="26">
        <v>0.28999999999999998</v>
      </c>
      <c r="P57" s="27">
        <v>0.36</v>
      </c>
      <c r="Q57" s="25">
        <v>0.59</v>
      </c>
      <c r="R57" s="26">
        <v>0.71</v>
      </c>
      <c r="S57" s="27">
        <v>0.86</v>
      </c>
      <c r="T57" s="25">
        <v>0.85</v>
      </c>
      <c r="U57" s="26">
        <v>0.86</v>
      </c>
      <c r="V57" s="27">
        <v>0.81</v>
      </c>
      <c r="W57" s="25">
        <v>0.57999999999999996</v>
      </c>
      <c r="X57" s="26">
        <v>0.5</v>
      </c>
      <c r="Y57" s="27">
        <v>0.63</v>
      </c>
      <c r="Z57" s="25">
        <v>0.67</v>
      </c>
      <c r="AA57" s="26">
        <v>0.64</v>
      </c>
      <c r="AB57" s="27">
        <v>0.67</v>
      </c>
      <c r="AC57" s="25">
        <v>0.63</v>
      </c>
      <c r="AD57" s="26">
        <v>0.61</v>
      </c>
      <c r="AE57" s="28">
        <v>0.59</v>
      </c>
      <c r="AF57" s="29"/>
      <c r="AG57" s="30">
        <f t="shared" si="0"/>
        <v>0.30000000000000004</v>
      </c>
      <c r="AH57" s="30">
        <f t="shared" si="1"/>
        <v>0.70000000000000007</v>
      </c>
      <c r="AI57" s="30">
        <f t="shared" si="2"/>
        <v>0.85000000000000009</v>
      </c>
      <c r="AJ57" s="30">
        <f t="shared" si="3"/>
        <v>0.55000000000000004</v>
      </c>
      <c r="AK57" s="30">
        <f t="shared" si="4"/>
        <v>0.65</v>
      </c>
      <c r="AL57" s="30">
        <f t="shared" si="5"/>
        <v>0.60000000000000009</v>
      </c>
      <c r="AM57" s="22" t="s">
        <v>353</v>
      </c>
    </row>
    <row r="58" spans="1:40" x14ac:dyDescent="0.3">
      <c r="A58" s="1" t="s">
        <v>148</v>
      </c>
      <c r="B58" s="1" t="s">
        <v>156</v>
      </c>
      <c r="C58" s="34" t="s">
        <v>57</v>
      </c>
      <c r="D58" s="23">
        <v>200</v>
      </c>
      <c r="E58" s="22" t="s">
        <v>319</v>
      </c>
      <c r="F58" s="22" t="s">
        <v>355</v>
      </c>
      <c r="G58" s="22" t="s">
        <v>315</v>
      </c>
      <c r="H58" s="22" t="s">
        <v>356</v>
      </c>
      <c r="I58" s="40">
        <v>0.53</v>
      </c>
      <c r="J58" s="22"/>
      <c r="K58" s="1" t="s">
        <v>154</v>
      </c>
      <c r="L58" s="22" t="s">
        <v>13</v>
      </c>
      <c r="M58" s="24" t="s">
        <v>22</v>
      </c>
      <c r="N58" s="25">
        <v>0.25</v>
      </c>
      <c r="O58" s="26">
        <v>0.38</v>
      </c>
      <c r="P58" s="27">
        <v>0.41</v>
      </c>
      <c r="Q58" s="25">
        <v>0.59</v>
      </c>
      <c r="R58" s="26">
        <v>0.72</v>
      </c>
      <c r="S58" s="27">
        <v>0.79</v>
      </c>
      <c r="T58" s="25">
        <v>0.84</v>
      </c>
      <c r="U58" s="26">
        <v>0.89</v>
      </c>
      <c r="V58" s="27">
        <v>0.85</v>
      </c>
      <c r="W58" s="25">
        <v>0.69</v>
      </c>
      <c r="X58" s="26">
        <v>0.6</v>
      </c>
      <c r="Y58" s="27">
        <v>0.68</v>
      </c>
      <c r="Z58" s="25">
        <v>0.67</v>
      </c>
      <c r="AA58" s="26">
        <v>0.6</v>
      </c>
      <c r="AB58" s="27">
        <v>0.56000000000000005</v>
      </c>
      <c r="AC58" s="25">
        <v>0.54</v>
      </c>
      <c r="AD58" s="26">
        <v>0.48</v>
      </c>
      <c r="AE58" s="28">
        <v>0.43</v>
      </c>
      <c r="AF58" s="29"/>
      <c r="AG58" s="30">
        <f t="shared" si="0"/>
        <v>0.35000000000000003</v>
      </c>
      <c r="AH58" s="30">
        <f t="shared" si="1"/>
        <v>0.70000000000000007</v>
      </c>
      <c r="AI58" s="30">
        <f t="shared" si="2"/>
        <v>0.85000000000000009</v>
      </c>
      <c r="AJ58" s="30">
        <f t="shared" si="3"/>
        <v>0.65</v>
      </c>
      <c r="AK58" s="30">
        <f t="shared" si="4"/>
        <v>0.60000000000000009</v>
      </c>
      <c r="AL58" s="30">
        <f t="shared" si="5"/>
        <v>0.5</v>
      </c>
      <c r="AM58" s="22" t="s">
        <v>306</v>
      </c>
    </row>
    <row r="59" spans="1:40" ht="13.5" x14ac:dyDescent="0.3">
      <c r="A59" s="1" t="s">
        <v>14</v>
      </c>
      <c r="B59" s="1" t="s">
        <v>157</v>
      </c>
      <c r="C59" s="21" t="s">
        <v>2</v>
      </c>
      <c r="D59" s="23">
        <v>200</v>
      </c>
      <c r="E59" s="22" t="s">
        <v>314</v>
      </c>
      <c r="F59" s="22" t="s">
        <v>357</v>
      </c>
      <c r="G59" s="22" t="s">
        <v>357</v>
      </c>
      <c r="H59" s="22"/>
      <c r="I59" s="22"/>
      <c r="J59" s="22"/>
      <c r="K59" s="1" t="s">
        <v>158</v>
      </c>
      <c r="L59" s="22" t="s">
        <v>43</v>
      </c>
      <c r="M59" s="24" t="s">
        <v>26</v>
      </c>
      <c r="N59" s="36">
        <v>0.2</v>
      </c>
      <c r="O59" s="26">
        <v>0.46</v>
      </c>
      <c r="P59" s="37">
        <v>0.69</v>
      </c>
      <c r="Q59" s="36">
        <v>0.78</v>
      </c>
      <c r="R59" s="26">
        <v>0.81</v>
      </c>
      <c r="S59" s="37">
        <v>0.8</v>
      </c>
      <c r="T59" s="36">
        <v>0.88</v>
      </c>
      <c r="U59" s="26">
        <v>0.87</v>
      </c>
      <c r="V59" s="37">
        <v>0.86</v>
      </c>
      <c r="W59" s="36">
        <v>0.79</v>
      </c>
      <c r="X59" s="26">
        <v>0.85</v>
      </c>
      <c r="Y59" s="37">
        <v>0.9</v>
      </c>
      <c r="Z59" s="36">
        <v>0.91</v>
      </c>
      <c r="AA59" s="26">
        <v>0.91</v>
      </c>
      <c r="AB59" s="37">
        <v>0.9</v>
      </c>
      <c r="AC59" s="36">
        <v>0.89</v>
      </c>
      <c r="AD59" s="26">
        <v>0.89</v>
      </c>
      <c r="AE59" s="38">
        <v>0.86</v>
      </c>
      <c r="AF59" s="29"/>
      <c r="AG59" s="30">
        <f t="shared" si="0"/>
        <v>0.45</v>
      </c>
      <c r="AH59" s="30">
        <f t="shared" si="1"/>
        <v>0.8</v>
      </c>
      <c r="AI59" s="30">
        <f t="shared" si="2"/>
        <v>0.85000000000000009</v>
      </c>
      <c r="AJ59" s="30">
        <f t="shared" si="3"/>
        <v>0.85000000000000009</v>
      </c>
      <c r="AK59" s="30">
        <f t="shared" si="4"/>
        <v>0.9</v>
      </c>
      <c r="AL59" s="30">
        <f t="shared" si="5"/>
        <v>0.9</v>
      </c>
      <c r="AM59" s="22" t="s">
        <v>358</v>
      </c>
    </row>
    <row r="60" spans="1:40" x14ac:dyDescent="0.3">
      <c r="A60" s="1" t="s">
        <v>159</v>
      </c>
      <c r="B60" s="1" t="s">
        <v>160</v>
      </c>
      <c r="C60" s="34" t="s">
        <v>161</v>
      </c>
      <c r="D60" s="23">
        <v>200</v>
      </c>
      <c r="E60" s="22" t="s">
        <v>319</v>
      </c>
      <c r="F60" s="22" t="s">
        <v>315</v>
      </c>
      <c r="G60" s="22" t="s">
        <v>315</v>
      </c>
      <c r="H60" s="22"/>
      <c r="I60" s="22"/>
      <c r="J60" s="22"/>
      <c r="K60" s="1" t="s">
        <v>119</v>
      </c>
      <c r="L60" s="22" t="s">
        <v>13</v>
      </c>
      <c r="M60" s="24" t="s">
        <v>29</v>
      </c>
      <c r="N60" s="25">
        <v>0.25</v>
      </c>
      <c r="O60" s="26">
        <v>0.41</v>
      </c>
      <c r="P60" s="27">
        <v>0.53</v>
      </c>
      <c r="Q60" s="25">
        <v>0.67</v>
      </c>
      <c r="R60" s="26">
        <v>0.79</v>
      </c>
      <c r="S60" s="27">
        <v>0.78</v>
      </c>
      <c r="T60" s="25">
        <v>0.85</v>
      </c>
      <c r="U60" s="26">
        <v>0.91</v>
      </c>
      <c r="V60" s="27">
        <v>0.89</v>
      </c>
      <c r="W60" s="25">
        <v>0.7</v>
      </c>
      <c r="X60" s="26">
        <v>0.6</v>
      </c>
      <c r="Y60" s="27">
        <v>0.72</v>
      </c>
      <c r="Z60" s="25">
        <v>0.76</v>
      </c>
      <c r="AA60" s="26">
        <v>0.71</v>
      </c>
      <c r="AB60" s="27">
        <v>0.76</v>
      </c>
      <c r="AC60" s="25">
        <v>0.73</v>
      </c>
      <c r="AD60" s="26">
        <v>0.69</v>
      </c>
      <c r="AE60" s="28">
        <v>0.67</v>
      </c>
      <c r="AF60" s="29"/>
      <c r="AG60" s="30">
        <f t="shared" si="0"/>
        <v>0.4</v>
      </c>
      <c r="AH60" s="30">
        <f t="shared" si="1"/>
        <v>0.75</v>
      </c>
      <c r="AI60" s="30">
        <f t="shared" si="2"/>
        <v>0.9</v>
      </c>
      <c r="AJ60" s="30">
        <f t="shared" si="3"/>
        <v>0.65</v>
      </c>
      <c r="AK60" s="30">
        <f t="shared" si="4"/>
        <v>0.75</v>
      </c>
      <c r="AL60" s="30">
        <f t="shared" si="5"/>
        <v>0.70000000000000007</v>
      </c>
      <c r="AM60" s="22" t="s">
        <v>315</v>
      </c>
    </row>
    <row r="61" spans="1:40" ht="13.5" x14ac:dyDescent="0.3">
      <c r="A61" s="1" t="s">
        <v>74</v>
      </c>
      <c r="B61" s="1" t="s">
        <v>162</v>
      </c>
      <c r="C61" s="31" t="s">
        <v>8</v>
      </c>
      <c r="D61" s="23">
        <v>200</v>
      </c>
      <c r="E61" s="22" t="s">
        <v>314</v>
      </c>
      <c r="F61" s="22" t="s">
        <v>321</v>
      </c>
      <c r="G61" s="22" t="s">
        <v>321</v>
      </c>
      <c r="H61" s="22"/>
      <c r="I61" s="22"/>
      <c r="J61" s="22"/>
      <c r="K61" s="1" t="s">
        <v>70</v>
      </c>
      <c r="L61" s="22" t="s">
        <v>43</v>
      </c>
      <c r="M61" s="24" t="s">
        <v>71</v>
      </c>
      <c r="N61" s="25">
        <v>0.26</v>
      </c>
      <c r="O61" s="26">
        <v>0.48</v>
      </c>
      <c r="P61" s="27">
        <v>0.77</v>
      </c>
      <c r="Q61" s="25">
        <v>0.93</v>
      </c>
      <c r="R61" s="26">
        <v>0.95</v>
      </c>
      <c r="S61" s="27">
        <v>0.93</v>
      </c>
      <c r="T61" s="25">
        <v>1.04</v>
      </c>
      <c r="U61" s="26">
        <v>0.95</v>
      </c>
      <c r="V61" s="27">
        <v>0.96</v>
      </c>
      <c r="W61" s="25">
        <v>0.97</v>
      </c>
      <c r="X61" s="26">
        <v>1.04</v>
      </c>
      <c r="Y61" s="27">
        <v>1.03</v>
      </c>
      <c r="Z61" s="25">
        <v>1</v>
      </c>
      <c r="AA61" s="26">
        <v>1.02</v>
      </c>
      <c r="AB61" s="27">
        <v>0.98</v>
      </c>
      <c r="AC61" s="25">
        <v>0.95</v>
      </c>
      <c r="AD61" s="26">
        <v>0.91</v>
      </c>
      <c r="AE61" s="28">
        <v>0.92</v>
      </c>
      <c r="AF61" s="29"/>
      <c r="AG61" s="30">
        <f t="shared" si="0"/>
        <v>0.5</v>
      </c>
      <c r="AH61" s="30">
        <f t="shared" si="1"/>
        <v>0.95000000000000007</v>
      </c>
      <c r="AI61" s="30">
        <f t="shared" si="2"/>
        <v>1</v>
      </c>
      <c r="AJ61" s="30">
        <f t="shared" si="3"/>
        <v>1</v>
      </c>
      <c r="AK61" s="30">
        <f t="shared" si="4"/>
        <v>1</v>
      </c>
      <c r="AL61" s="30">
        <f t="shared" si="5"/>
        <v>0.95000000000000007</v>
      </c>
      <c r="AM61" s="22" t="s">
        <v>359</v>
      </c>
    </row>
    <row r="62" spans="1:40" x14ac:dyDescent="0.3">
      <c r="A62" s="1" t="s">
        <v>148</v>
      </c>
      <c r="B62" s="1" t="s">
        <v>163</v>
      </c>
      <c r="C62" s="34" t="s">
        <v>57</v>
      </c>
      <c r="D62" s="23">
        <v>200</v>
      </c>
      <c r="E62" s="22" t="s">
        <v>319</v>
      </c>
      <c r="F62" s="22" t="s">
        <v>360</v>
      </c>
      <c r="G62" s="22" t="s">
        <v>315</v>
      </c>
      <c r="H62" s="34" t="s">
        <v>356</v>
      </c>
      <c r="I62" s="49">
        <v>0.44</v>
      </c>
      <c r="J62" s="22"/>
      <c r="K62" s="1" t="s">
        <v>154</v>
      </c>
      <c r="L62" s="22" t="s">
        <v>13</v>
      </c>
      <c r="M62" s="24" t="s">
        <v>22</v>
      </c>
      <c r="N62" s="25">
        <v>0.27</v>
      </c>
      <c r="O62" s="26">
        <v>0.35</v>
      </c>
      <c r="P62" s="27">
        <v>0.38</v>
      </c>
      <c r="Q62" s="25">
        <v>0.6</v>
      </c>
      <c r="R62" s="26">
        <v>0.7</v>
      </c>
      <c r="S62" s="27">
        <v>0.77</v>
      </c>
      <c r="T62" s="25">
        <v>0.83</v>
      </c>
      <c r="U62" s="26">
        <v>0.88</v>
      </c>
      <c r="V62" s="27">
        <v>0.86</v>
      </c>
      <c r="W62" s="25">
        <v>0.68</v>
      </c>
      <c r="X62" s="26">
        <v>0.56999999999999995</v>
      </c>
      <c r="Y62" s="27">
        <v>0.69</v>
      </c>
      <c r="Z62" s="25">
        <v>0.7</v>
      </c>
      <c r="AA62" s="26">
        <v>0.65</v>
      </c>
      <c r="AB62" s="27">
        <v>0.61</v>
      </c>
      <c r="AC62" s="25">
        <v>0.57999999999999996</v>
      </c>
      <c r="AD62" s="26">
        <v>0.49</v>
      </c>
      <c r="AE62" s="28">
        <v>0.47</v>
      </c>
      <c r="AF62" s="29"/>
      <c r="AG62" s="30">
        <f t="shared" si="0"/>
        <v>0.35000000000000003</v>
      </c>
      <c r="AH62" s="30">
        <f t="shared" si="1"/>
        <v>0.70000000000000007</v>
      </c>
      <c r="AI62" s="30">
        <f t="shared" si="2"/>
        <v>0.85000000000000009</v>
      </c>
      <c r="AJ62" s="30">
        <f t="shared" si="3"/>
        <v>0.65</v>
      </c>
      <c r="AK62" s="30">
        <f t="shared" si="4"/>
        <v>0.65</v>
      </c>
      <c r="AL62" s="30">
        <f t="shared" si="5"/>
        <v>0.5</v>
      </c>
      <c r="AM62" s="22" t="s">
        <v>306</v>
      </c>
    </row>
    <row r="63" spans="1:40" x14ac:dyDescent="0.3">
      <c r="B63" s="34" t="s">
        <v>164</v>
      </c>
      <c r="C63" s="34" t="s">
        <v>93</v>
      </c>
      <c r="D63" s="34">
        <v>200</v>
      </c>
      <c r="E63" s="34" t="s">
        <v>319</v>
      </c>
      <c r="F63" s="34"/>
      <c r="G63" s="34" t="s">
        <v>315</v>
      </c>
      <c r="H63" s="34" t="s">
        <v>361</v>
      </c>
      <c r="I63" s="53">
        <v>0.40300000000000002</v>
      </c>
      <c r="J63" s="34"/>
      <c r="K63" s="34" t="s">
        <v>154</v>
      </c>
      <c r="L63" s="34" t="s">
        <v>13</v>
      </c>
      <c r="M63" s="54" t="s">
        <v>29</v>
      </c>
      <c r="N63" s="36">
        <v>0.27</v>
      </c>
      <c r="O63" s="50">
        <v>0.43</v>
      </c>
      <c r="P63" s="37">
        <v>0.51</v>
      </c>
      <c r="Q63" s="36">
        <v>0.72</v>
      </c>
      <c r="R63" s="50">
        <v>0.8</v>
      </c>
      <c r="S63" s="37">
        <v>0.8</v>
      </c>
      <c r="T63" s="36">
        <v>0.86</v>
      </c>
      <c r="U63" s="50">
        <v>0.89</v>
      </c>
      <c r="V63" s="37">
        <v>0.87</v>
      </c>
      <c r="W63" s="36">
        <v>0.68</v>
      </c>
      <c r="X63" s="50">
        <v>0.61</v>
      </c>
      <c r="Y63" s="37">
        <v>0.7</v>
      </c>
      <c r="Z63" s="36">
        <v>0.68</v>
      </c>
      <c r="AA63" s="50">
        <v>0.67</v>
      </c>
      <c r="AB63" s="37">
        <v>0.65</v>
      </c>
      <c r="AC63" s="36">
        <v>0.59</v>
      </c>
      <c r="AD63" s="50">
        <v>0.55000000000000004</v>
      </c>
      <c r="AE63" s="38">
        <v>0.52</v>
      </c>
      <c r="AF63" s="39"/>
      <c r="AG63" s="30">
        <f t="shared" si="0"/>
        <v>0.4</v>
      </c>
      <c r="AH63" s="30">
        <f t="shared" si="1"/>
        <v>0.75</v>
      </c>
      <c r="AI63" s="30">
        <f t="shared" si="2"/>
        <v>0.85000000000000009</v>
      </c>
      <c r="AJ63" s="30">
        <f t="shared" si="3"/>
        <v>0.65</v>
      </c>
      <c r="AK63" s="30">
        <f t="shared" si="4"/>
        <v>0.65</v>
      </c>
      <c r="AL63" s="30">
        <f t="shared" si="5"/>
        <v>0.55000000000000004</v>
      </c>
      <c r="AM63" s="34"/>
      <c r="AN63" s="34"/>
    </row>
    <row r="64" spans="1:40" ht="13.5" x14ac:dyDescent="0.3">
      <c r="B64" s="1" t="s">
        <v>165</v>
      </c>
      <c r="C64" s="31" t="s">
        <v>8</v>
      </c>
      <c r="D64" s="23">
        <v>200</v>
      </c>
      <c r="E64" s="22" t="s">
        <v>314</v>
      </c>
      <c r="F64" s="22" t="s">
        <v>362</v>
      </c>
      <c r="G64" s="22" t="s">
        <v>362</v>
      </c>
      <c r="H64" s="22"/>
      <c r="I64" s="22"/>
      <c r="J64" s="22"/>
      <c r="K64" s="32" t="s">
        <v>140</v>
      </c>
      <c r="L64" s="32" t="s">
        <v>43</v>
      </c>
      <c r="M64" s="33" t="str">
        <f>"NRC = "&amp;IF(AVERAGE(AG64:AL64)&lt;1.01,ROUND(AVERAGE(AG64:AL64)/0.05,0)*0.05,1)</f>
        <v>NRC = 0,85</v>
      </c>
      <c r="N64" s="25">
        <v>0.27</v>
      </c>
      <c r="O64" s="26">
        <v>0.45</v>
      </c>
      <c r="P64" s="27">
        <v>0.65</v>
      </c>
      <c r="Q64" s="25">
        <v>0.8</v>
      </c>
      <c r="R64" s="26">
        <v>0.89</v>
      </c>
      <c r="S64" s="27">
        <v>0.94</v>
      </c>
      <c r="T64" s="25">
        <v>1.07</v>
      </c>
      <c r="U64" s="26">
        <v>1</v>
      </c>
      <c r="V64" s="27">
        <v>0.95</v>
      </c>
      <c r="W64" s="25">
        <v>0.84</v>
      </c>
      <c r="X64" s="26">
        <v>0.82</v>
      </c>
      <c r="Y64" s="27">
        <v>0.95</v>
      </c>
      <c r="Z64" s="25">
        <v>0.96</v>
      </c>
      <c r="AA64" s="26">
        <v>0.96</v>
      </c>
      <c r="AB64" s="27">
        <v>0.95</v>
      </c>
      <c r="AC64" s="25">
        <v>0.9</v>
      </c>
      <c r="AD64" s="26">
        <v>0.89</v>
      </c>
      <c r="AE64" s="28">
        <v>0.86</v>
      </c>
      <c r="AF64" s="29"/>
      <c r="AG64" s="30">
        <f t="shared" si="0"/>
        <v>0.45</v>
      </c>
      <c r="AH64" s="30">
        <f t="shared" si="1"/>
        <v>0.9</v>
      </c>
      <c r="AI64" s="30">
        <f t="shared" si="2"/>
        <v>1</v>
      </c>
      <c r="AJ64" s="30">
        <f t="shared" si="3"/>
        <v>0.85000000000000009</v>
      </c>
      <c r="AK64" s="30">
        <f t="shared" si="4"/>
        <v>0.95000000000000007</v>
      </c>
      <c r="AL64" s="30">
        <f t="shared" si="5"/>
        <v>0.9</v>
      </c>
      <c r="AM64" s="22" t="s">
        <v>363</v>
      </c>
    </row>
    <row r="65" spans="1:39" ht="13.5" x14ac:dyDescent="0.3">
      <c r="A65" s="1" t="s">
        <v>148</v>
      </c>
      <c r="B65" s="1" t="s">
        <v>166</v>
      </c>
      <c r="C65" s="34" t="s">
        <v>57</v>
      </c>
      <c r="D65" s="23">
        <v>200</v>
      </c>
      <c r="E65" s="22" t="s">
        <v>319</v>
      </c>
      <c r="F65" s="22" t="s">
        <v>364</v>
      </c>
      <c r="G65" s="22" t="s">
        <v>316</v>
      </c>
      <c r="H65" s="34" t="s">
        <v>350</v>
      </c>
      <c r="I65" s="49">
        <v>0.79</v>
      </c>
      <c r="J65" s="22"/>
      <c r="K65" s="1" t="s">
        <v>114</v>
      </c>
      <c r="L65" s="22" t="s">
        <v>4</v>
      </c>
      <c r="M65" s="24" t="s">
        <v>115</v>
      </c>
      <c r="N65" s="25">
        <v>0.27</v>
      </c>
      <c r="O65" s="26">
        <v>0.46</v>
      </c>
      <c r="P65" s="27">
        <v>0.53</v>
      </c>
      <c r="Q65" s="25">
        <v>0.61</v>
      </c>
      <c r="R65" s="26">
        <v>0.66</v>
      </c>
      <c r="S65" s="27">
        <v>0.59</v>
      </c>
      <c r="T65" s="25">
        <v>0.6</v>
      </c>
      <c r="U65" s="26">
        <v>0.62</v>
      </c>
      <c r="V65" s="27">
        <v>0.6</v>
      </c>
      <c r="W65" s="25">
        <v>0.56000000000000005</v>
      </c>
      <c r="X65" s="26">
        <v>0.59</v>
      </c>
      <c r="Y65" s="27">
        <v>0.56999999999999995</v>
      </c>
      <c r="Z65" s="25">
        <v>0.56999999999999995</v>
      </c>
      <c r="AA65" s="26">
        <v>0.49</v>
      </c>
      <c r="AB65" s="27">
        <v>0.44</v>
      </c>
      <c r="AC65" s="25">
        <v>0.4</v>
      </c>
      <c r="AD65" s="26">
        <v>0.35</v>
      </c>
      <c r="AE65" s="28">
        <v>0.31</v>
      </c>
      <c r="AF65" s="29"/>
      <c r="AG65" s="30">
        <f t="shared" ref="AG65:AG121" si="6">IF(AVERAGE(N65:P65)&lt;1.01,ROUND(AVERAGE(N65:P65)/0.05,0)*0.05,1)</f>
        <v>0.4</v>
      </c>
      <c r="AH65" s="30">
        <f t="shared" ref="AH65:AH121" si="7">IF(AVERAGE(Q65:S65)&lt;1.01,ROUND(AVERAGE(Q65:S65)/0.05,0)*0.05,1)</f>
        <v>0.60000000000000009</v>
      </c>
      <c r="AI65" s="30">
        <f t="shared" ref="AI65:AI121" si="8">IF(AVERAGE(T65:V65)&lt;1.01,ROUND(AVERAGE(T65:V65)/0.05,0)*0.05,1)</f>
        <v>0.60000000000000009</v>
      </c>
      <c r="AJ65" s="30">
        <f t="shared" ref="AJ65:AJ121" si="9">IF(AVERAGE(W65:Y65)&lt;1.01,ROUND(AVERAGE(W65:Y65)/0.05,0)*0.05,1)</f>
        <v>0.55000000000000004</v>
      </c>
      <c r="AK65" s="30">
        <f t="shared" ref="AK65:AK121" si="10">IF(AVERAGE(Z65:AB65)&lt;1.01,ROUND(AVERAGE(Z65:AB65)/0.05,0)*0.05,1)</f>
        <v>0.5</v>
      </c>
      <c r="AL65" s="30">
        <f t="shared" ref="AL65:AL121" si="11">IF(AVERAGE(AC65:AE65)&lt;1.01,ROUND(AVERAGE(AC65:AE65)/0.05,0)*0.05,1)</f>
        <v>0.35000000000000003</v>
      </c>
      <c r="AM65" s="22" t="s">
        <v>365</v>
      </c>
    </row>
    <row r="66" spans="1:39" x14ac:dyDescent="0.3">
      <c r="A66" s="1" t="s">
        <v>6</v>
      </c>
      <c r="B66" s="1" t="s">
        <v>167</v>
      </c>
      <c r="C66" s="31" t="s">
        <v>8</v>
      </c>
      <c r="D66" s="23">
        <v>400</v>
      </c>
      <c r="E66" s="22" t="s">
        <v>314</v>
      </c>
      <c r="F66" s="22" t="s">
        <v>315</v>
      </c>
      <c r="G66" s="22" t="s">
        <v>315</v>
      </c>
      <c r="H66" s="22"/>
      <c r="I66" s="22"/>
      <c r="J66" s="22"/>
      <c r="K66" s="1" t="s">
        <v>168</v>
      </c>
      <c r="L66" s="22" t="s">
        <v>13</v>
      </c>
      <c r="M66" s="24" t="s">
        <v>29</v>
      </c>
      <c r="N66" s="25">
        <v>0.27</v>
      </c>
      <c r="O66" s="26">
        <v>0.56000000000000005</v>
      </c>
      <c r="P66" s="27">
        <v>0.74</v>
      </c>
      <c r="Q66" s="25">
        <v>0.82</v>
      </c>
      <c r="R66" s="26">
        <v>0.82</v>
      </c>
      <c r="S66" s="27">
        <v>0.84</v>
      </c>
      <c r="T66" s="25">
        <v>0.73</v>
      </c>
      <c r="U66" s="26">
        <v>0.63</v>
      </c>
      <c r="V66" s="27">
        <v>0.73</v>
      </c>
      <c r="W66" s="25">
        <v>0.73</v>
      </c>
      <c r="X66" s="26">
        <v>0.72</v>
      </c>
      <c r="Y66" s="27">
        <v>0.78</v>
      </c>
      <c r="Z66" s="25">
        <v>0.8</v>
      </c>
      <c r="AA66" s="26">
        <v>0.83</v>
      </c>
      <c r="AB66" s="27">
        <v>0.84</v>
      </c>
      <c r="AC66" s="25">
        <v>0.84</v>
      </c>
      <c r="AD66" s="26">
        <v>0.83</v>
      </c>
      <c r="AE66" s="28">
        <v>0.83</v>
      </c>
      <c r="AF66" s="29"/>
      <c r="AG66" s="30">
        <f t="shared" si="6"/>
        <v>0.5</v>
      </c>
      <c r="AH66" s="30">
        <f t="shared" si="7"/>
        <v>0.85000000000000009</v>
      </c>
      <c r="AI66" s="30">
        <f t="shared" si="8"/>
        <v>0.70000000000000007</v>
      </c>
      <c r="AJ66" s="30">
        <f t="shared" si="9"/>
        <v>0.75</v>
      </c>
      <c r="AK66" s="30">
        <f t="shared" si="10"/>
        <v>0.8</v>
      </c>
      <c r="AL66" s="30">
        <f t="shared" si="11"/>
        <v>0.85000000000000009</v>
      </c>
      <c r="AM66" s="22" t="s">
        <v>315</v>
      </c>
    </row>
    <row r="67" spans="1:39" x14ac:dyDescent="0.3">
      <c r="A67" s="1" t="s">
        <v>169</v>
      </c>
      <c r="B67" s="1" t="s">
        <v>170</v>
      </c>
      <c r="C67" s="34" t="s">
        <v>57</v>
      </c>
      <c r="D67" s="23">
        <v>200</v>
      </c>
      <c r="E67" s="22" t="s">
        <v>314</v>
      </c>
      <c r="F67" s="22" t="s">
        <v>315</v>
      </c>
      <c r="G67" s="22" t="s">
        <v>315</v>
      </c>
      <c r="H67" s="22"/>
      <c r="I67" s="22"/>
      <c r="J67" s="22"/>
      <c r="K67" s="1" t="s">
        <v>135</v>
      </c>
      <c r="L67" s="22" t="s">
        <v>13</v>
      </c>
      <c r="M67" s="24" t="s">
        <v>22</v>
      </c>
      <c r="N67" s="25">
        <v>0.28000000000000003</v>
      </c>
      <c r="O67" s="26">
        <v>0.31</v>
      </c>
      <c r="P67" s="27">
        <v>0.39</v>
      </c>
      <c r="Q67" s="25">
        <v>0.6</v>
      </c>
      <c r="R67" s="26">
        <v>0.73</v>
      </c>
      <c r="S67" s="27">
        <v>0.88</v>
      </c>
      <c r="T67" s="25">
        <v>0.86</v>
      </c>
      <c r="U67" s="26">
        <v>0.87</v>
      </c>
      <c r="V67" s="27">
        <v>0.86</v>
      </c>
      <c r="W67" s="25">
        <v>0.64</v>
      </c>
      <c r="X67" s="26">
        <v>0.55000000000000004</v>
      </c>
      <c r="Y67" s="27">
        <v>0.65</v>
      </c>
      <c r="Z67" s="25">
        <v>0.71</v>
      </c>
      <c r="AA67" s="26">
        <v>0.68</v>
      </c>
      <c r="AB67" s="27">
        <v>0.73</v>
      </c>
      <c r="AC67" s="25">
        <v>0.69</v>
      </c>
      <c r="AD67" s="26">
        <v>0.66</v>
      </c>
      <c r="AE67" s="28">
        <v>0.68</v>
      </c>
      <c r="AF67" s="29"/>
      <c r="AG67" s="30">
        <f t="shared" si="6"/>
        <v>0.35000000000000003</v>
      </c>
      <c r="AH67" s="30">
        <f t="shared" si="7"/>
        <v>0.75</v>
      </c>
      <c r="AI67" s="30">
        <f t="shared" si="8"/>
        <v>0.85000000000000009</v>
      </c>
      <c r="AJ67" s="30">
        <f t="shared" si="9"/>
        <v>0.60000000000000009</v>
      </c>
      <c r="AK67" s="30">
        <f t="shared" si="10"/>
        <v>0.70000000000000007</v>
      </c>
      <c r="AL67" s="30">
        <f t="shared" si="11"/>
        <v>0.70000000000000007</v>
      </c>
      <c r="AM67" s="22" t="s">
        <v>315</v>
      </c>
    </row>
    <row r="68" spans="1:39" x14ac:dyDescent="0.3">
      <c r="B68" s="1" t="s">
        <v>170</v>
      </c>
      <c r="C68" s="34" t="s">
        <v>171</v>
      </c>
      <c r="D68" s="23">
        <v>200</v>
      </c>
      <c r="E68" s="22" t="s">
        <v>319</v>
      </c>
      <c r="F68" s="22" t="s">
        <v>315</v>
      </c>
      <c r="G68" s="22" t="s">
        <v>315</v>
      </c>
      <c r="H68" s="22"/>
      <c r="I68" s="22"/>
      <c r="J68" s="22"/>
      <c r="K68" s="1" t="s">
        <v>172</v>
      </c>
      <c r="L68" s="22" t="s">
        <v>13</v>
      </c>
      <c r="M68" s="24" t="s">
        <v>22</v>
      </c>
      <c r="N68" s="25">
        <v>0.28000000000000003</v>
      </c>
      <c r="O68" s="26">
        <v>0.31</v>
      </c>
      <c r="P68" s="27">
        <v>0.39</v>
      </c>
      <c r="Q68" s="25">
        <v>0.6</v>
      </c>
      <c r="R68" s="26">
        <v>0.73</v>
      </c>
      <c r="S68" s="27">
        <v>0.88</v>
      </c>
      <c r="T68" s="25">
        <v>0.86</v>
      </c>
      <c r="U68" s="26">
        <v>0.87</v>
      </c>
      <c r="V68" s="27">
        <v>0.86</v>
      </c>
      <c r="W68" s="25">
        <v>0.64</v>
      </c>
      <c r="X68" s="26">
        <v>0.55000000000000004</v>
      </c>
      <c r="Y68" s="27">
        <v>0.65</v>
      </c>
      <c r="Z68" s="25">
        <v>0.71</v>
      </c>
      <c r="AA68" s="26">
        <v>0.68</v>
      </c>
      <c r="AB68" s="27">
        <v>0.73</v>
      </c>
      <c r="AC68" s="25">
        <v>0.69</v>
      </c>
      <c r="AD68" s="26">
        <v>0.66</v>
      </c>
      <c r="AE68" s="28">
        <v>0.68</v>
      </c>
      <c r="AF68" s="29"/>
      <c r="AG68" s="30">
        <f t="shared" si="6"/>
        <v>0.35000000000000003</v>
      </c>
      <c r="AH68" s="30">
        <f t="shared" si="7"/>
        <v>0.75</v>
      </c>
      <c r="AI68" s="30">
        <f t="shared" si="8"/>
        <v>0.85000000000000009</v>
      </c>
      <c r="AJ68" s="30">
        <f t="shared" si="9"/>
        <v>0.60000000000000009</v>
      </c>
      <c r="AK68" s="30">
        <f t="shared" si="10"/>
        <v>0.70000000000000007</v>
      </c>
      <c r="AL68" s="30">
        <f t="shared" si="11"/>
        <v>0.70000000000000007</v>
      </c>
      <c r="AM68" s="22" t="s">
        <v>315</v>
      </c>
    </row>
    <row r="69" spans="1:39" ht="13.5" x14ac:dyDescent="0.3">
      <c r="B69" s="1" t="s">
        <v>173</v>
      </c>
      <c r="C69" s="31" t="s">
        <v>57</v>
      </c>
      <c r="D69" s="22">
        <v>200</v>
      </c>
      <c r="E69" s="22" t="s">
        <v>314</v>
      </c>
      <c r="F69" s="22" t="s">
        <v>366</v>
      </c>
      <c r="G69" s="22" t="s">
        <v>367</v>
      </c>
      <c r="H69" s="22" t="s">
        <v>335</v>
      </c>
      <c r="I69" s="40">
        <v>0.37</v>
      </c>
      <c r="J69" s="22" t="s">
        <v>325</v>
      </c>
      <c r="K69" s="1" t="s">
        <v>174</v>
      </c>
      <c r="L69" s="22" t="s">
        <v>13</v>
      </c>
      <c r="M69" s="24" t="s">
        <v>48</v>
      </c>
      <c r="N69" s="25">
        <v>0.28000000000000003</v>
      </c>
      <c r="O69" s="26">
        <v>0.35</v>
      </c>
      <c r="P69" s="27">
        <v>0.34</v>
      </c>
      <c r="Q69" s="25">
        <v>0.4</v>
      </c>
      <c r="R69" s="26">
        <v>0.49</v>
      </c>
      <c r="S69" s="27">
        <v>0.68</v>
      </c>
      <c r="T69" s="25">
        <v>0.81</v>
      </c>
      <c r="U69" s="26">
        <v>0.97</v>
      </c>
      <c r="V69" s="27">
        <v>1.02</v>
      </c>
      <c r="W69" s="25">
        <v>1.04</v>
      </c>
      <c r="X69" s="26">
        <v>1.01</v>
      </c>
      <c r="Y69" s="27">
        <v>0.92</v>
      </c>
      <c r="Z69" s="25">
        <v>0.85</v>
      </c>
      <c r="AA69" s="26">
        <v>0.77</v>
      </c>
      <c r="AB69" s="27">
        <v>0.68</v>
      </c>
      <c r="AC69" s="25">
        <v>0.62</v>
      </c>
      <c r="AD69" s="26">
        <v>0.61</v>
      </c>
      <c r="AE69" s="28">
        <v>0.61</v>
      </c>
      <c r="AF69" s="29"/>
      <c r="AG69" s="30">
        <f t="shared" si="6"/>
        <v>0.30000000000000004</v>
      </c>
      <c r="AH69" s="30">
        <f t="shared" si="7"/>
        <v>0.5</v>
      </c>
      <c r="AI69" s="30">
        <f t="shared" si="8"/>
        <v>0.95000000000000007</v>
      </c>
      <c r="AJ69" s="30">
        <f t="shared" si="9"/>
        <v>1</v>
      </c>
      <c r="AK69" s="30">
        <f t="shared" si="10"/>
        <v>0.75</v>
      </c>
      <c r="AL69" s="30">
        <f t="shared" si="11"/>
        <v>0.60000000000000009</v>
      </c>
      <c r="AM69" s="22" t="s">
        <v>368</v>
      </c>
    </row>
    <row r="70" spans="1:39" ht="13.5" x14ac:dyDescent="0.3">
      <c r="B70" s="1" t="s">
        <v>175</v>
      </c>
      <c r="C70" s="34" t="s">
        <v>35</v>
      </c>
      <c r="D70" s="23">
        <v>400</v>
      </c>
      <c r="E70" s="22" t="s">
        <v>319</v>
      </c>
      <c r="F70" s="22" t="s">
        <v>369</v>
      </c>
      <c r="G70" s="22" t="s">
        <v>369</v>
      </c>
      <c r="H70" s="22"/>
      <c r="I70" s="22"/>
      <c r="J70" s="22"/>
      <c r="K70" s="1" t="s">
        <v>176</v>
      </c>
      <c r="L70" s="22" t="s">
        <v>4</v>
      </c>
      <c r="M70" s="33" t="str">
        <f>"NRC = "&amp;IF(AVERAGE(AG70:AL70)&lt;1.01,ROUND(AVERAGE(AG70:AL70)/0.05,0)*0.05,1)</f>
        <v>NRC = 0,6</v>
      </c>
      <c r="N70" s="25">
        <v>0.42</v>
      </c>
      <c r="O70" s="26">
        <v>0.56000000000000005</v>
      </c>
      <c r="P70" s="27">
        <v>0.64</v>
      </c>
      <c r="Q70" s="25">
        <v>0.66</v>
      </c>
      <c r="R70" s="26">
        <v>0.67</v>
      </c>
      <c r="S70" s="27">
        <v>0.68</v>
      </c>
      <c r="T70" s="25">
        <v>0.65</v>
      </c>
      <c r="U70" s="26">
        <v>0.66</v>
      </c>
      <c r="V70" s="27">
        <v>0.72</v>
      </c>
      <c r="W70" s="25">
        <v>0.74</v>
      </c>
      <c r="X70" s="26">
        <v>0.73</v>
      </c>
      <c r="Y70" s="27">
        <v>0.68</v>
      </c>
      <c r="Z70" s="25">
        <v>0.61</v>
      </c>
      <c r="AA70" s="26">
        <v>0.54</v>
      </c>
      <c r="AB70" s="27">
        <v>0.46</v>
      </c>
      <c r="AC70" s="25">
        <v>0.39</v>
      </c>
      <c r="AD70" s="26">
        <v>0.36</v>
      </c>
      <c r="AE70" s="28">
        <v>0.28999999999999998</v>
      </c>
      <c r="AF70" s="29"/>
      <c r="AG70" s="30">
        <f t="shared" si="6"/>
        <v>0.55000000000000004</v>
      </c>
      <c r="AH70" s="30">
        <f t="shared" si="7"/>
        <v>0.65</v>
      </c>
      <c r="AI70" s="30">
        <f t="shared" si="8"/>
        <v>0.70000000000000007</v>
      </c>
      <c r="AJ70" s="30">
        <f t="shared" si="9"/>
        <v>0.70000000000000007</v>
      </c>
      <c r="AK70" s="30">
        <f t="shared" si="10"/>
        <v>0.55000000000000004</v>
      </c>
      <c r="AL70" s="30">
        <f t="shared" si="11"/>
        <v>0.35000000000000003</v>
      </c>
      <c r="AM70" s="22" t="s">
        <v>370</v>
      </c>
    </row>
    <row r="71" spans="1:39" ht="13.5" x14ac:dyDescent="0.3">
      <c r="B71" s="52" t="s">
        <v>177</v>
      </c>
      <c r="C71" s="34" t="s">
        <v>8</v>
      </c>
      <c r="D71" s="23">
        <v>200</v>
      </c>
      <c r="E71" s="22" t="s">
        <v>315</v>
      </c>
      <c r="F71" s="22" t="s">
        <v>351</v>
      </c>
      <c r="G71" s="22" t="s">
        <v>351</v>
      </c>
      <c r="H71" s="22"/>
      <c r="I71" s="22"/>
      <c r="J71" s="22"/>
      <c r="K71" s="1" t="s">
        <v>70</v>
      </c>
      <c r="L71" s="22" t="s">
        <v>43</v>
      </c>
      <c r="M71" s="24" t="s">
        <v>51</v>
      </c>
      <c r="N71" s="25">
        <v>0.28000000000000003</v>
      </c>
      <c r="O71" s="26">
        <v>0.39</v>
      </c>
      <c r="P71" s="27">
        <v>0.63</v>
      </c>
      <c r="Q71" s="25">
        <v>0.79</v>
      </c>
      <c r="R71" s="26">
        <v>0.93</v>
      </c>
      <c r="S71" s="27">
        <v>0.96</v>
      </c>
      <c r="T71" s="25">
        <v>1.02</v>
      </c>
      <c r="U71" s="26">
        <v>1.02</v>
      </c>
      <c r="V71" s="27">
        <v>0.98</v>
      </c>
      <c r="W71" s="25">
        <v>0.94</v>
      </c>
      <c r="X71" s="26">
        <v>0.9</v>
      </c>
      <c r="Y71" s="27">
        <v>0.98</v>
      </c>
      <c r="Z71" s="25">
        <v>0.99</v>
      </c>
      <c r="AA71" s="26">
        <v>0.96</v>
      </c>
      <c r="AB71" s="27">
        <v>0.93</v>
      </c>
      <c r="AC71" s="25">
        <v>0.92</v>
      </c>
      <c r="AD71" s="26">
        <v>0.92</v>
      </c>
      <c r="AE71" s="28">
        <v>0.87</v>
      </c>
      <c r="AF71" s="29"/>
      <c r="AG71" s="30">
        <f t="shared" si="6"/>
        <v>0.45</v>
      </c>
      <c r="AH71" s="30">
        <f t="shared" si="7"/>
        <v>0.9</v>
      </c>
      <c r="AI71" s="30">
        <f t="shared" si="8"/>
        <v>1</v>
      </c>
      <c r="AJ71" s="30">
        <f t="shared" si="9"/>
        <v>0.95000000000000007</v>
      </c>
      <c r="AK71" s="30">
        <f t="shared" si="10"/>
        <v>0.95000000000000007</v>
      </c>
      <c r="AL71" s="30">
        <f t="shared" si="11"/>
        <v>0.9</v>
      </c>
      <c r="AM71" s="22" t="s">
        <v>371</v>
      </c>
    </row>
    <row r="72" spans="1:39" ht="13.5" x14ac:dyDescent="0.3">
      <c r="B72" s="52" t="s">
        <v>178</v>
      </c>
      <c r="C72" s="34" t="s">
        <v>8</v>
      </c>
      <c r="D72" s="23">
        <v>200</v>
      </c>
      <c r="E72" s="22" t="s">
        <v>315</v>
      </c>
      <c r="F72" s="22" t="s">
        <v>372</v>
      </c>
      <c r="G72" s="22" t="s">
        <v>373</v>
      </c>
      <c r="H72" s="22" t="s">
        <v>374</v>
      </c>
      <c r="I72" s="40">
        <v>0.28999999999999998</v>
      </c>
      <c r="J72" s="22" t="s">
        <v>179</v>
      </c>
      <c r="K72" s="1" t="s">
        <v>180</v>
      </c>
      <c r="L72" s="22" t="s">
        <v>43</v>
      </c>
      <c r="M72" s="24" t="s">
        <v>29</v>
      </c>
      <c r="N72" s="25">
        <v>0.36</v>
      </c>
      <c r="O72" s="26">
        <v>0.42</v>
      </c>
      <c r="P72" s="27">
        <v>0.46</v>
      </c>
      <c r="Q72" s="25">
        <v>0.49</v>
      </c>
      <c r="R72" s="26">
        <v>0.52</v>
      </c>
      <c r="S72" s="27">
        <v>0.68</v>
      </c>
      <c r="T72" s="25">
        <v>0.76</v>
      </c>
      <c r="U72" s="26">
        <v>0.87</v>
      </c>
      <c r="V72" s="27">
        <v>0.94</v>
      </c>
      <c r="W72" s="25">
        <v>1.01</v>
      </c>
      <c r="X72" s="26">
        <v>0.94</v>
      </c>
      <c r="Y72" s="27">
        <v>0.86</v>
      </c>
      <c r="Z72" s="25">
        <v>0.76</v>
      </c>
      <c r="AA72" s="26">
        <v>0.65</v>
      </c>
      <c r="AB72" s="27">
        <v>0.6</v>
      </c>
      <c r="AC72" s="25">
        <v>0.61</v>
      </c>
      <c r="AD72" s="26">
        <v>0.64</v>
      </c>
      <c r="AE72" s="28">
        <v>0.6</v>
      </c>
      <c r="AF72" s="29"/>
      <c r="AG72" s="30">
        <f t="shared" si="6"/>
        <v>0.4</v>
      </c>
      <c r="AH72" s="30">
        <f t="shared" si="7"/>
        <v>0.55000000000000004</v>
      </c>
      <c r="AI72" s="30">
        <f t="shared" si="8"/>
        <v>0.85000000000000009</v>
      </c>
      <c r="AJ72" s="30">
        <f t="shared" si="9"/>
        <v>0.95000000000000007</v>
      </c>
      <c r="AK72" s="30">
        <f t="shared" si="10"/>
        <v>0.65</v>
      </c>
      <c r="AL72" s="30">
        <f t="shared" si="11"/>
        <v>0.60000000000000009</v>
      </c>
      <c r="AM72" s="22" t="s">
        <v>375</v>
      </c>
    </row>
    <row r="73" spans="1:39" ht="13.5" x14ac:dyDescent="0.3">
      <c r="A73" s="1" t="s">
        <v>101</v>
      </c>
      <c r="B73" s="1" t="s">
        <v>181</v>
      </c>
      <c r="C73" s="31" t="s">
        <v>8</v>
      </c>
      <c r="D73" s="23">
        <v>200</v>
      </c>
      <c r="E73" s="22" t="s">
        <v>314</v>
      </c>
      <c r="F73" s="22" t="s">
        <v>329</v>
      </c>
      <c r="G73" s="22" t="s">
        <v>329</v>
      </c>
      <c r="H73" s="22"/>
      <c r="I73" s="22"/>
      <c r="J73" s="22"/>
      <c r="K73" s="1" t="s">
        <v>182</v>
      </c>
      <c r="L73" s="22" t="s">
        <v>43</v>
      </c>
      <c r="M73" s="24" t="s">
        <v>51</v>
      </c>
      <c r="N73" s="25">
        <v>0.28000000000000003</v>
      </c>
      <c r="O73" s="26">
        <v>0.43</v>
      </c>
      <c r="P73" s="27">
        <v>0.68</v>
      </c>
      <c r="Q73" s="25">
        <v>0.8</v>
      </c>
      <c r="R73" s="26">
        <v>0.88</v>
      </c>
      <c r="S73" s="27">
        <v>0.95</v>
      </c>
      <c r="T73" s="25">
        <v>1.04</v>
      </c>
      <c r="U73" s="26">
        <v>0.98</v>
      </c>
      <c r="V73" s="27">
        <v>0.95</v>
      </c>
      <c r="W73" s="25">
        <v>0.92</v>
      </c>
      <c r="X73" s="26">
        <v>0.94</v>
      </c>
      <c r="Y73" s="27">
        <v>1</v>
      </c>
      <c r="Z73" s="25">
        <v>1</v>
      </c>
      <c r="AA73" s="26">
        <v>1.02</v>
      </c>
      <c r="AB73" s="27">
        <v>0.98</v>
      </c>
      <c r="AC73" s="25">
        <v>0.96</v>
      </c>
      <c r="AD73" s="26">
        <v>0.91</v>
      </c>
      <c r="AE73" s="28">
        <v>0.85</v>
      </c>
      <c r="AF73" s="29"/>
      <c r="AG73" s="30">
        <f t="shared" si="6"/>
        <v>0.45</v>
      </c>
      <c r="AH73" s="30">
        <f t="shared" si="7"/>
        <v>0.9</v>
      </c>
      <c r="AI73" s="30">
        <f t="shared" si="8"/>
        <v>1</v>
      </c>
      <c r="AJ73" s="30">
        <f t="shared" si="9"/>
        <v>0.95000000000000007</v>
      </c>
      <c r="AK73" s="30">
        <f t="shared" si="10"/>
        <v>1</v>
      </c>
      <c r="AL73" s="30">
        <f t="shared" si="11"/>
        <v>0.9</v>
      </c>
      <c r="AM73" s="22" t="s">
        <v>376</v>
      </c>
    </row>
    <row r="74" spans="1:39" ht="13.5" x14ac:dyDescent="0.3">
      <c r="A74" s="1" t="s">
        <v>183</v>
      </c>
      <c r="B74" s="1" t="s">
        <v>184</v>
      </c>
      <c r="C74" s="31" t="s">
        <v>8</v>
      </c>
      <c r="D74" s="23">
        <v>200</v>
      </c>
      <c r="E74" s="22" t="s">
        <v>319</v>
      </c>
      <c r="F74" s="22" t="s">
        <v>377</v>
      </c>
      <c r="G74" s="22" t="s">
        <v>378</v>
      </c>
      <c r="H74" s="22" t="s">
        <v>379</v>
      </c>
      <c r="I74" s="55">
        <v>0.318</v>
      </c>
      <c r="J74" s="22" t="s">
        <v>325</v>
      </c>
      <c r="K74" s="1" t="s">
        <v>47</v>
      </c>
      <c r="L74" s="22" t="s">
        <v>25</v>
      </c>
      <c r="M74" s="24" t="s">
        <v>88</v>
      </c>
      <c r="N74" s="25">
        <v>0.28999999999999998</v>
      </c>
      <c r="O74" s="26">
        <v>0.3</v>
      </c>
      <c r="P74" s="27">
        <v>0.45</v>
      </c>
      <c r="Q74" s="25">
        <v>0.53</v>
      </c>
      <c r="R74" s="26">
        <v>0.69</v>
      </c>
      <c r="S74" s="27">
        <v>0.79</v>
      </c>
      <c r="T74" s="25">
        <v>0.91</v>
      </c>
      <c r="U74" s="26">
        <v>0.99</v>
      </c>
      <c r="V74" s="27">
        <v>1.01</v>
      </c>
      <c r="W74" s="25">
        <v>1.02</v>
      </c>
      <c r="X74" s="26">
        <v>0.96</v>
      </c>
      <c r="Y74" s="27">
        <v>0.94</v>
      </c>
      <c r="Z74" s="25">
        <v>0.85</v>
      </c>
      <c r="AA74" s="26">
        <v>0.75</v>
      </c>
      <c r="AB74" s="27">
        <v>0.68</v>
      </c>
      <c r="AC74" s="25">
        <v>0.64</v>
      </c>
      <c r="AD74" s="26">
        <v>0.63</v>
      </c>
      <c r="AE74" s="28">
        <v>0.61</v>
      </c>
      <c r="AF74" s="29"/>
      <c r="AG74" s="30">
        <f t="shared" si="6"/>
        <v>0.35000000000000003</v>
      </c>
      <c r="AH74" s="30">
        <f t="shared" si="7"/>
        <v>0.65</v>
      </c>
      <c r="AI74" s="30">
        <f t="shared" si="8"/>
        <v>0.95000000000000007</v>
      </c>
      <c r="AJ74" s="30">
        <f t="shared" si="9"/>
        <v>0.95000000000000007</v>
      </c>
      <c r="AK74" s="30">
        <f t="shared" si="10"/>
        <v>0.75</v>
      </c>
      <c r="AL74" s="30">
        <f t="shared" si="11"/>
        <v>0.65</v>
      </c>
      <c r="AM74" s="22" t="s">
        <v>380</v>
      </c>
    </row>
    <row r="75" spans="1:39" ht="13.5" customHeight="1" x14ac:dyDescent="0.3">
      <c r="A75" s="1" t="s">
        <v>148</v>
      </c>
      <c r="B75" s="1" t="s">
        <v>185</v>
      </c>
      <c r="C75" s="34" t="s">
        <v>57</v>
      </c>
      <c r="D75" s="23">
        <v>200</v>
      </c>
      <c r="E75" s="22" t="s">
        <v>319</v>
      </c>
      <c r="F75" s="34" t="s">
        <v>381</v>
      </c>
      <c r="G75" s="22" t="s">
        <v>315</v>
      </c>
      <c r="H75" s="34" t="s">
        <v>382</v>
      </c>
      <c r="I75" s="49">
        <v>0.66</v>
      </c>
      <c r="J75" s="22"/>
      <c r="K75" s="1" t="s">
        <v>186</v>
      </c>
      <c r="L75" s="22" t="s">
        <v>13</v>
      </c>
      <c r="M75" s="24" t="s">
        <v>22</v>
      </c>
      <c r="N75" s="25">
        <v>0.28999999999999998</v>
      </c>
      <c r="O75" s="26">
        <v>0.39</v>
      </c>
      <c r="P75" s="27">
        <v>0.43</v>
      </c>
      <c r="Q75" s="25">
        <v>0.59</v>
      </c>
      <c r="R75" s="26">
        <v>0.72</v>
      </c>
      <c r="S75" s="27">
        <v>0.73</v>
      </c>
      <c r="T75" s="25">
        <v>0.79</v>
      </c>
      <c r="U75" s="26">
        <v>0.84</v>
      </c>
      <c r="V75" s="27">
        <v>0.67</v>
      </c>
      <c r="W75" s="25">
        <v>0.6</v>
      </c>
      <c r="X75" s="26">
        <v>0.6</v>
      </c>
      <c r="Y75" s="27">
        <v>0.67</v>
      </c>
      <c r="Z75" s="25">
        <v>0.64</v>
      </c>
      <c r="AA75" s="26">
        <v>0.56999999999999995</v>
      </c>
      <c r="AB75" s="27">
        <v>0.52</v>
      </c>
      <c r="AC75" s="25">
        <v>0.49</v>
      </c>
      <c r="AD75" s="26">
        <v>0.43</v>
      </c>
      <c r="AE75" s="28">
        <v>0.38</v>
      </c>
      <c r="AF75" s="29"/>
      <c r="AG75" s="30">
        <f t="shared" si="6"/>
        <v>0.35000000000000003</v>
      </c>
      <c r="AH75" s="30">
        <f t="shared" si="7"/>
        <v>0.70000000000000007</v>
      </c>
      <c r="AI75" s="30">
        <f t="shared" si="8"/>
        <v>0.75</v>
      </c>
      <c r="AJ75" s="30">
        <f t="shared" si="9"/>
        <v>0.60000000000000009</v>
      </c>
      <c r="AK75" s="30">
        <f t="shared" si="10"/>
        <v>0.60000000000000009</v>
      </c>
      <c r="AL75" s="30">
        <f t="shared" si="11"/>
        <v>0.45</v>
      </c>
      <c r="AM75" s="22" t="s">
        <v>306</v>
      </c>
    </row>
    <row r="76" spans="1:39" x14ac:dyDescent="0.3">
      <c r="A76" s="1" t="s">
        <v>187</v>
      </c>
      <c r="B76" s="1" t="s">
        <v>188</v>
      </c>
      <c r="C76" s="34" t="s">
        <v>189</v>
      </c>
      <c r="D76" s="23">
        <v>400</v>
      </c>
      <c r="E76" s="22" t="s">
        <v>314</v>
      </c>
      <c r="F76" s="22" t="s">
        <v>315</v>
      </c>
      <c r="G76" s="22" t="s">
        <v>315</v>
      </c>
      <c r="H76" s="22"/>
      <c r="I76" s="22"/>
      <c r="J76" s="22"/>
      <c r="K76" s="1" t="s">
        <v>190</v>
      </c>
      <c r="L76" s="22" t="s">
        <v>4</v>
      </c>
      <c r="M76" s="24" t="s">
        <v>68</v>
      </c>
      <c r="N76" s="25">
        <v>0.31</v>
      </c>
      <c r="O76" s="26">
        <v>0.42</v>
      </c>
      <c r="P76" s="27">
        <v>0.36</v>
      </c>
      <c r="Q76" s="25">
        <v>0.54</v>
      </c>
      <c r="R76" s="26">
        <v>0.72</v>
      </c>
      <c r="S76" s="27">
        <v>0.65</v>
      </c>
      <c r="T76" s="25">
        <v>0.48</v>
      </c>
      <c r="U76" s="26">
        <v>0.38</v>
      </c>
      <c r="V76" s="27">
        <v>0.53</v>
      </c>
      <c r="W76" s="25">
        <v>0.68</v>
      </c>
      <c r="X76" s="26">
        <v>0.6</v>
      </c>
      <c r="Y76" s="27">
        <v>0.62</v>
      </c>
      <c r="Z76" s="25">
        <v>0.63</v>
      </c>
      <c r="AA76" s="26">
        <v>0.54</v>
      </c>
      <c r="AB76" s="27">
        <v>0.53</v>
      </c>
      <c r="AC76" s="25">
        <v>0.53</v>
      </c>
      <c r="AD76" s="26">
        <v>1.04</v>
      </c>
      <c r="AE76" s="28">
        <v>0.73</v>
      </c>
      <c r="AF76" s="29"/>
      <c r="AG76" s="30">
        <f t="shared" si="6"/>
        <v>0.35000000000000003</v>
      </c>
      <c r="AH76" s="30">
        <f t="shared" si="7"/>
        <v>0.65</v>
      </c>
      <c r="AI76" s="30">
        <f t="shared" si="8"/>
        <v>0.45</v>
      </c>
      <c r="AJ76" s="30">
        <f t="shared" si="9"/>
        <v>0.65</v>
      </c>
      <c r="AK76" s="30">
        <f t="shared" si="10"/>
        <v>0.55000000000000004</v>
      </c>
      <c r="AL76" s="30">
        <f t="shared" si="11"/>
        <v>0.75</v>
      </c>
      <c r="AM76" s="22" t="s">
        <v>315</v>
      </c>
    </row>
    <row r="77" spans="1:39" ht="13.5" x14ac:dyDescent="0.3">
      <c r="B77" s="1" t="s">
        <v>191</v>
      </c>
      <c r="C77" s="31" t="s">
        <v>62</v>
      </c>
      <c r="D77" s="23">
        <v>200</v>
      </c>
      <c r="E77" s="22" t="s">
        <v>314</v>
      </c>
      <c r="F77" s="22" t="s">
        <v>383</v>
      </c>
      <c r="G77" s="22" t="s">
        <v>324</v>
      </c>
      <c r="H77" s="22" t="s">
        <v>335</v>
      </c>
      <c r="I77" s="40">
        <v>0.37</v>
      </c>
      <c r="J77" s="22"/>
      <c r="K77" s="1" t="s">
        <v>186</v>
      </c>
      <c r="L77" s="22" t="s">
        <v>13</v>
      </c>
      <c r="M77" s="24" t="s">
        <v>29</v>
      </c>
      <c r="N77" s="25">
        <v>0.35</v>
      </c>
      <c r="O77" s="26">
        <v>0.56000000000000005</v>
      </c>
      <c r="P77" s="27">
        <v>0.71</v>
      </c>
      <c r="Q77" s="25">
        <v>0.76</v>
      </c>
      <c r="R77" s="26">
        <v>0.75</v>
      </c>
      <c r="S77" s="27">
        <v>0.77</v>
      </c>
      <c r="T77" s="25">
        <v>0.79</v>
      </c>
      <c r="U77" s="26">
        <v>0.81</v>
      </c>
      <c r="V77" s="27">
        <v>0.76</v>
      </c>
      <c r="W77" s="25">
        <v>0.67</v>
      </c>
      <c r="X77" s="26">
        <v>0.71</v>
      </c>
      <c r="Y77" s="27">
        <v>0.72</v>
      </c>
      <c r="Z77" s="25">
        <v>0.68</v>
      </c>
      <c r="AA77" s="26">
        <v>0.64</v>
      </c>
      <c r="AB77" s="27">
        <v>0.55000000000000004</v>
      </c>
      <c r="AC77" s="25">
        <v>0.48</v>
      </c>
      <c r="AD77" s="26">
        <v>0.45</v>
      </c>
      <c r="AE77" s="28">
        <v>0.45</v>
      </c>
      <c r="AF77" s="29"/>
      <c r="AG77" s="30">
        <f t="shared" si="6"/>
        <v>0.55000000000000004</v>
      </c>
      <c r="AH77" s="30">
        <f t="shared" si="7"/>
        <v>0.75</v>
      </c>
      <c r="AI77" s="30">
        <f t="shared" si="8"/>
        <v>0.8</v>
      </c>
      <c r="AJ77" s="30">
        <f t="shared" si="9"/>
        <v>0.70000000000000007</v>
      </c>
      <c r="AK77" s="30">
        <f t="shared" si="10"/>
        <v>0.60000000000000009</v>
      </c>
      <c r="AL77" s="30">
        <f t="shared" si="11"/>
        <v>0.45</v>
      </c>
      <c r="AM77" s="22" t="s">
        <v>384</v>
      </c>
    </row>
    <row r="78" spans="1:39" x14ac:dyDescent="0.3">
      <c r="A78" s="1" t="s">
        <v>159</v>
      </c>
      <c r="B78" s="1" t="s">
        <v>192</v>
      </c>
      <c r="C78" s="34" t="s">
        <v>193</v>
      </c>
      <c r="D78" s="23">
        <v>200</v>
      </c>
      <c r="E78" s="22" t="s">
        <v>314</v>
      </c>
      <c r="F78" s="22" t="s">
        <v>315</v>
      </c>
      <c r="G78" s="22" t="s">
        <v>315</v>
      </c>
      <c r="H78" s="22"/>
      <c r="I78" s="22"/>
      <c r="J78" s="22"/>
      <c r="K78" s="1" t="s">
        <v>134</v>
      </c>
      <c r="L78" s="22" t="s">
        <v>13</v>
      </c>
      <c r="M78" s="24" t="s">
        <v>194</v>
      </c>
      <c r="N78" s="25">
        <v>0.3</v>
      </c>
      <c r="O78" s="26">
        <v>0.33</v>
      </c>
      <c r="P78" s="27">
        <v>0.42</v>
      </c>
      <c r="Q78" s="25">
        <v>0.64</v>
      </c>
      <c r="R78" s="26">
        <v>0.78</v>
      </c>
      <c r="S78" s="27">
        <v>0.92</v>
      </c>
      <c r="T78" s="25">
        <v>0.89</v>
      </c>
      <c r="U78" s="26">
        <v>0.91</v>
      </c>
      <c r="V78" s="27">
        <v>0.9</v>
      </c>
      <c r="W78" s="25">
        <v>0.69</v>
      </c>
      <c r="X78" s="26">
        <v>0.59</v>
      </c>
      <c r="Y78" s="27">
        <v>0.69</v>
      </c>
      <c r="Z78" s="25">
        <v>0.74</v>
      </c>
      <c r="AA78" s="26">
        <v>0.71</v>
      </c>
      <c r="AB78" s="27">
        <v>0.76</v>
      </c>
      <c r="AC78" s="25">
        <v>0.72</v>
      </c>
      <c r="AD78" s="26">
        <v>0.69</v>
      </c>
      <c r="AE78" s="28">
        <v>0.71</v>
      </c>
      <c r="AF78" s="29"/>
      <c r="AG78" s="30">
        <f t="shared" si="6"/>
        <v>0.35000000000000003</v>
      </c>
      <c r="AH78" s="30">
        <f t="shared" si="7"/>
        <v>0.8</v>
      </c>
      <c r="AI78" s="30">
        <f t="shared" si="8"/>
        <v>0.9</v>
      </c>
      <c r="AJ78" s="30">
        <f t="shared" si="9"/>
        <v>0.65</v>
      </c>
      <c r="AK78" s="30">
        <f t="shared" si="10"/>
        <v>0.75</v>
      </c>
      <c r="AL78" s="30">
        <f t="shared" si="11"/>
        <v>0.70000000000000007</v>
      </c>
      <c r="AM78" s="22" t="s">
        <v>315</v>
      </c>
    </row>
    <row r="79" spans="1:39" ht="13.5" x14ac:dyDescent="0.3">
      <c r="B79" s="52" t="s">
        <v>195</v>
      </c>
      <c r="C79" s="31" t="s">
        <v>62</v>
      </c>
      <c r="D79" s="23">
        <v>200</v>
      </c>
      <c r="E79" s="22" t="s">
        <v>314</v>
      </c>
      <c r="F79" s="22" t="s">
        <v>385</v>
      </c>
      <c r="G79" s="22" t="s">
        <v>367</v>
      </c>
      <c r="H79" s="22" t="s">
        <v>335</v>
      </c>
      <c r="I79" s="40">
        <v>0.37</v>
      </c>
      <c r="J79" s="22"/>
      <c r="K79" s="30" t="s">
        <v>186</v>
      </c>
      <c r="L79" s="32" t="s">
        <v>13</v>
      </c>
      <c r="M79" s="33" t="s">
        <v>22</v>
      </c>
      <c r="N79" s="25">
        <v>0.37</v>
      </c>
      <c r="O79" s="26">
        <v>0.56999999999999995</v>
      </c>
      <c r="P79" s="27">
        <v>0.72</v>
      </c>
      <c r="Q79" s="25">
        <v>0.73</v>
      </c>
      <c r="R79" s="26">
        <v>0.7</v>
      </c>
      <c r="S79" s="27">
        <v>0.74</v>
      </c>
      <c r="T79" s="25">
        <v>0.74</v>
      </c>
      <c r="U79" s="26">
        <v>0.77</v>
      </c>
      <c r="V79" s="27">
        <v>0.75</v>
      </c>
      <c r="W79" s="25">
        <v>0.73</v>
      </c>
      <c r="X79" s="26">
        <v>0.76</v>
      </c>
      <c r="Y79" s="27">
        <v>0.72</v>
      </c>
      <c r="Z79" s="25">
        <v>0.67</v>
      </c>
      <c r="AA79" s="26">
        <v>0.62</v>
      </c>
      <c r="AB79" s="27">
        <v>0.54</v>
      </c>
      <c r="AC79" s="25">
        <v>0.48</v>
      </c>
      <c r="AD79" s="26">
        <v>0.44</v>
      </c>
      <c r="AE79" s="28">
        <v>0.43</v>
      </c>
      <c r="AF79" s="29"/>
      <c r="AG79" s="30">
        <f t="shared" si="6"/>
        <v>0.55000000000000004</v>
      </c>
      <c r="AH79" s="30">
        <f t="shared" si="7"/>
        <v>0.70000000000000007</v>
      </c>
      <c r="AI79" s="30">
        <f t="shared" si="8"/>
        <v>0.75</v>
      </c>
      <c r="AJ79" s="30">
        <f t="shared" si="9"/>
        <v>0.75</v>
      </c>
      <c r="AK79" s="30">
        <f t="shared" si="10"/>
        <v>0.60000000000000009</v>
      </c>
      <c r="AL79" s="30">
        <f t="shared" si="11"/>
        <v>0.45</v>
      </c>
      <c r="AM79" s="22" t="s">
        <v>386</v>
      </c>
    </row>
    <row r="80" spans="1:39" ht="13.5" x14ac:dyDescent="0.3">
      <c r="A80" s="1" t="s">
        <v>148</v>
      </c>
      <c r="B80" s="1" t="s">
        <v>196</v>
      </c>
      <c r="C80" s="34" t="s">
        <v>57</v>
      </c>
      <c r="D80" s="23">
        <v>200</v>
      </c>
      <c r="E80" s="22" t="s">
        <v>319</v>
      </c>
      <c r="F80" s="22" t="s">
        <v>364</v>
      </c>
      <c r="G80" s="22" t="s">
        <v>316</v>
      </c>
      <c r="H80" s="34" t="s">
        <v>356</v>
      </c>
      <c r="I80" s="49">
        <v>0.44</v>
      </c>
      <c r="J80" s="22"/>
      <c r="K80" s="1" t="s">
        <v>197</v>
      </c>
      <c r="L80" s="22" t="s">
        <v>25</v>
      </c>
      <c r="M80" s="24" t="s">
        <v>26</v>
      </c>
      <c r="N80" s="25">
        <v>0.3</v>
      </c>
      <c r="O80" s="26">
        <v>0.46</v>
      </c>
      <c r="P80" s="27">
        <v>0.55000000000000004</v>
      </c>
      <c r="Q80" s="25">
        <v>0.74</v>
      </c>
      <c r="R80" s="26">
        <v>0.91</v>
      </c>
      <c r="S80" s="27">
        <v>0.86</v>
      </c>
      <c r="T80" s="25">
        <v>0.93</v>
      </c>
      <c r="U80" s="26">
        <v>0.94</v>
      </c>
      <c r="V80" s="27">
        <v>0.91</v>
      </c>
      <c r="W80" s="25">
        <v>0.84</v>
      </c>
      <c r="X80" s="26">
        <v>0.87</v>
      </c>
      <c r="Y80" s="27">
        <v>0.92</v>
      </c>
      <c r="Z80" s="25">
        <v>0.91</v>
      </c>
      <c r="AA80" s="26">
        <v>0.82</v>
      </c>
      <c r="AB80" s="27">
        <v>0.74</v>
      </c>
      <c r="AC80" s="25">
        <v>0.71</v>
      </c>
      <c r="AD80" s="26">
        <v>0.66</v>
      </c>
      <c r="AE80" s="28">
        <v>0.61</v>
      </c>
      <c r="AF80" s="29"/>
      <c r="AG80" s="30">
        <f t="shared" si="6"/>
        <v>0.45</v>
      </c>
      <c r="AH80" s="30">
        <f t="shared" si="7"/>
        <v>0.85000000000000009</v>
      </c>
      <c r="AI80" s="30">
        <f t="shared" si="8"/>
        <v>0.95000000000000007</v>
      </c>
      <c r="AJ80" s="30">
        <f t="shared" si="9"/>
        <v>0.9</v>
      </c>
      <c r="AK80" s="30">
        <f t="shared" si="10"/>
        <v>0.8</v>
      </c>
      <c r="AL80" s="30">
        <f t="shared" si="11"/>
        <v>0.65</v>
      </c>
      <c r="AM80" s="22" t="s">
        <v>365</v>
      </c>
    </row>
    <row r="81" spans="1:39" ht="13.5" x14ac:dyDescent="0.3">
      <c r="A81" s="1" t="s">
        <v>148</v>
      </c>
      <c r="B81" s="1" t="s">
        <v>198</v>
      </c>
      <c r="C81" s="34" t="s">
        <v>57</v>
      </c>
      <c r="D81" s="23">
        <v>200</v>
      </c>
      <c r="E81" s="22" t="s">
        <v>319</v>
      </c>
      <c r="F81" s="22" t="s">
        <v>364</v>
      </c>
      <c r="G81" s="22" t="s">
        <v>316</v>
      </c>
      <c r="H81" s="34" t="s">
        <v>382</v>
      </c>
      <c r="I81" s="49">
        <v>0.66</v>
      </c>
      <c r="J81" s="22"/>
      <c r="K81" s="1" t="s">
        <v>172</v>
      </c>
      <c r="L81" s="22" t="s">
        <v>13</v>
      </c>
      <c r="M81" s="24" t="s">
        <v>48</v>
      </c>
      <c r="N81" s="25">
        <v>0.31</v>
      </c>
      <c r="O81" s="26">
        <v>0.44</v>
      </c>
      <c r="P81" s="27">
        <v>0.53</v>
      </c>
      <c r="Q81" s="25">
        <v>0.74</v>
      </c>
      <c r="R81" s="26">
        <v>0.83</v>
      </c>
      <c r="S81" s="27">
        <v>0.82</v>
      </c>
      <c r="T81" s="25">
        <v>0.82</v>
      </c>
      <c r="U81" s="26">
        <v>0.89</v>
      </c>
      <c r="V81" s="27">
        <v>0.83</v>
      </c>
      <c r="W81" s="25">
        <v>0.77</v>
      </c>
      <c r="X81" s="26">
        <v>0.82</v>
      </c>
      <c r="Y81" s="27">
        <v>0.83</v>
      </c>
      <c r="Z81" s="25">
        <v>0.82</v>
      </c>
      <c r="AA81" s="26">
        <v>0.7</v>
      </c>
      <c r="AB81" s="27">
        <v>0.63</v>
      </c>
      <c r="AC81" s="25">
        <v>0.57999999999999996</v>
      </c>
      <c r="AD81" s="26">
        <v>0.54</v>
      </c>
      <c r="AE81" s="28">
        <v>0.5</v>
      </c>
      <c r="AF81" s="29"/>
      <c r="AG81" s="30">
        <f t="shared" si="6"/>
        <v>0.45</v>
      </c>
      <c r="AH81" s="30">
        <f t="shared" si="7"/>
        <v>0.8</v>
      </c>
      <c r="AI81" s="30">
        <f t="shared" si="8"/>
        <v>0.85000000000000009</v>
      </c>
      <c r="AJ81" s="30">
        <f t="shared" si="9"/>
        <v>0.8</v>
      </c>
      <c r="AK81" s="30">
        <f t="shared" si="10"/>
        <v>0.70000000000000007</v>
      </c>
      <c r="AL81" s="30">
        <f t="shared" si="11"/>
        <v>0.55000000000000004</v>
      </c>
      <c r="AM81" s="22" t="s">
        <v>365</v>
      </c>
    </row>
    <row r="82" spans="1:39" ht="13.5" x14ac:dyDescent="0.3">
      <c r="A82" s="1" t="s">
        <v>148</v>
      </c>
      <c r="B82" s="1" t="s">
        <v>199</v>
      </c>
      <c r="C82" s="34" t="s">
        <v>57</v>
      </c>
      <c r="D82" s="23">
        <v>200</v>
      </c>
      <c r="E82" s="22" t="s">
        <v>319</v>
      </c>
      <c r="F82" s="22" t="s">
        <v>364</v>
      </c>
      <c r="G82" s="22" t="s">
        <v>316</v>
      </c>
      <c r="H82" s="34" t="s">
        <v>356</v>
      </c>
      <c r="I82" s="49">
        <v>0.53</v>
      </c>
      <c r="J82" s="22"/>
      <c r="K82" s="1" t="s">
        <v>134</v>
      </c>
      <c r="L82" s="22" t="s">
        <v>13</v>
      </c>
      <c r="M82" s="24" t="s">
        <v>88</v>
      </c>
      <c r="N82" s="25">
        <v>0.31</v>
      </c>
      <c r="O82" s="26">
        <v>0.45</v>
      </c>
      <c r="P82" s="27">
        <v>0.53</v>
      </c>
      <c r="Q82" s="25">
        <v>0.73</v>
      </c>
      <c r="R82" s="26">
        <v>0.91</v>
      </c>
      <c r="S82" s="27">
        <v>0.84</v>
      </c>
      <c r="T82" s="25">
        <v>0.89</v>
      </c>
      <c r="U82" s="26">
        <v>0.94</v>
      </c>
      <c r="V82" s="27">
        <v>0.88</v>
      </c>
      <c r="W82" s="25">
        <v>0.81</v>
      </c>
      <c r="X82" s="26">
        <v>0.85</v>
      </c>
      <c r="Y82" s="27">
        <v>0.9</v>
      </c>
      <c r="Z82" s="25">
        <v>0.87</v>
      </c>
      <c r="AA82" s="26">
        <v>0.76</v>
      </c>
      <c r="AB82" s="27">
        <v>0.69</v>
      </c>
      <c r="AC82" s="25">
        <v>0.64</v>
      </c>
      <c r="AD82" s="26">
        <v>0.61</v>
      </c>
      <c r="AE82" s="28">
        <v>0.54</v>
      </c>
      <c r="AF82" s="29"/>
      <c r="AG82" s="30">
        <f t="shared" si="6"/>
        <v>0.45</v>
      </c>
      <c r="AH82" s="30">
        <f t="shared" si="7"/>
        <v>0.85000000000000009</v>
      </c>
      <c r="AI82" s="30">
        <f t="shared" si="8"/>
        <v>0.9</v>
      </c>
      <c r="AJ82" s="30">
        <f t="shared" si="9"/>
        <v>0.85000000000000009</v>
      </c>
      <c r="AK82" s="30">
        <f t="shared" si="10"/>
        <v>0.75</v>
      </c>
      <c r="AL82" s="30">
        <f t="shared" si="11"/>
        <v>0.60000000000000009</v>
      </c>
      <c r="AM82" s="22" t="s">
        <v>365</v>
      </c>
    </row>
    <row r="83" spans="1:39" ht="13.5" x14ac:dyDescent="0.3">
      <c r="A83" s="1" t="s">
        <v>55</v>
      </c>
      <c r="B83" s="1" t="s">
        <v>200</v>
      </c>
      <c r="C83" s="31" t="s">
        <v>62</v>
      </c>
      <c r="D83" s="23">
        <v>200</v>
      </c>
      <c r="E83" s="22" t="s">
        <v>314</v>
      </c>
      <c r="F83" s="22" t="s">
        <v>334</v>
      </c>
      <c r="G83" s="22" t="s">
        <v>324</v>
      </c>
      <c r="H83" s="22" t="s">
        <v>335</v>
      </c>
      <c r="I83" s="40">
        <v>0.37</v>
      </c>
      <c r="J83" s="22" t="s">
        <v>325</v>
      </c>
      <c r="K83" s="1" t="s">
        <v>201</v>
      </c>
      <c r="L83" s="22" t="s">
        <v>13</v>
      </c>
      <c r="M83" s="24" t="s">
        <v>22</v>
      </c>
      <c r="N83" s="25">
        <v>0.21</v>
      </c>
      <c r="O83" s="26">
        <v>0.25</v>
      </c>
      <c r="P83" s="27">
        <v>0.23</v>
      </c>
      <c r="Q83" s="25">
        <v>0.3</v>
      </c>
      <c r="R83" s="26">
        <v>0.37</v>
      </c>
      <c r="S83" s="27">
        <v>0.52</v>
      </c>
      <c r="T83" s="25">
        <v>0.66</v>
      </c>
      <c r="U83" s="26">
        <v>0.83</v>
      </c>
      <c r="V83" s="27">
        <v>0.89</v>
      </c>
      <c r="W83" s="25">
        <v>0.91</v>
      </c>
      <c r="X83" s="26">
        <v>0.89</v>
      </c>
      <c r="Y83" s="27">
        <v>0.79</v>
      </c>
      <c r="Z83" s="25">
        <v>0.73</v>
      </c>
      <c r="AA83" s="26">
        <v>0.65</v>
      </c>
      <c r="AB83" s="27">
        <v>0.54</v>
      </c>
      <c r="AC83" s="25">
        <v>0.45</v>
      </c>
      <c r="AD83" s="26">
        <v>0.41</v>
      </c>
      <c r="AE83" s="28">
        <v>0.41</v>
      </c>
      <c r="AF83" s="29"/>
      <c r="AG83" s="30">
        <f t="shared" si="6"/>
        <v>0.25</v>
      </c>
      <c r="AH83" s="30">
        <f t="shared" si="7"/>
        <v>0.4</v>
      </c>
      <c r="AI83" s="30">
        <f t="shared" si="8"/>
        <v>0.8</v>
      </c>
      <c r="AJ83" s="30">
        <f t="shared" si="9"/>
        <v>0.85000000000000009</v>
      </c>
      <c r="AK83" s="30">
        <f t="shared" si="10"/>
        <v>0.65</v>
      </c>
      <c r="AL83" s="30">
        <f t="shared" si="11"/>
        <v>0.4</v>
      </c>
      <c r="AM83" s="22" t="s">
        <v>387</v>
      </c>
    </row>
    <row r="84" spans="1:39" x14ac:dyDescent="0.3">
      <c r="A84" s="1" t="s">
        <v>0</v>
      </c>
      <c r="B84" s="1" t="s">
        <v>202</v>
      </c>
      <c r="C84" s="21" t="s">
        <v>2</v>
      </c>
      <c r="D84" s="23">
        <v>400</v>
      </c>
      <c r="E84" s="22" t="s">
        <v>314</v>
      </c>
      <c r="F84" s="22" t="s">
        <v>315</v>
      </c>
      <c r="G84" s="22" t="s">
        <v>315</v>
      </c>
      <c r="H84" s="22"/>
      <c r="I84" s="22"/>
      <c r="J84" s="22"/>
      <c r="K84" s="1" t="s">
        <v>203</v>
      </c>
      <c r="L84" s="22" t="s">
        <v>13</v>
      </c>
      <c r="M84" s="24" t="s">
        <v>22</v>
      </c>
      <c r="N84" s="25">
        <v>0.31</v>
      </c>
      <c r="O84" s="26">
        <v>0.5</v>
      </c>
      <c r="P84" s="27">
        <v>0.72</v>
      </c>
      <c r="Q84" s="25">
        <v>0.85</v>
      </c>
      <c r="R84" s="26">
        <v>0.83</v>
      </c>
      <c r="S84" s="27">
        <v>0.84</v>
      </c>
      <c r="T84" s="25">
        <v>0.71</v>
      </c>
      <c r="U84" s="26">
        <v>0.56999999999999995</v>
      </c>
      <c r="V84" s="27">
        <v>0.69</v>
      </c>
      <c r="W84" s="25">
        <v>0.71</v>
      </c>
      <c r="X84" s="26">
        <v>0.69</v>
      </c>
      <c r="Y84" s="27">
        <v>0.74</v>
      </c>
      <c r="Z84" s="25">
        <v>0.79</v>
      </c>
      <c r="AA84" s="26">
        <v>0.82</v>
      </c>
      <c r="AB84" s="27">
        <v>0.84</v>
      </c>
      <c r="AC84" s="25">
        <v>0.85</v>
      </c>
      <c r="AD84" s="26">
        <v>0.85</v>
      </c>
      <c r="AE84" s="28">
        <v>0.88</v>
      </c>
      <c r="AF84" s="29"/>
      <c r="AG84" s="30">
        <f t="shared" si="6"/>
        <v>0.5</v>
      </c>
      <c r="AH84" s="30">
        <f t="shared" si="7"/>
        <v>0.85000000000000009</v>
      </c>
      <c r="AI84" s="30">
        <f t="shared" si="8"/>
        <v>0.65</v>
      </c>
      <c r="AJ84" s="30">
        <f t="shared" si="9"/>
        <v>0.70000000000000007</v>
      </c>
      <c r="AK84" s="30">
        <f t="shared" si="10"/>
        <v>0.8</v>
      </c>
      <c r="AL84" s="30">
        <f t="shared" si="11"/>
        <v>0.85000000000000009</v>
      </c>
      <c r="AM84" s="22" t="s">
        <v>315</v>
      </c>
    </row>
    <row r="85" spans="1:39" ht="13.5" x14ac:dyDescent="0.3">
      <c r="B85" s="1" t="s">
        <v>204</v>
      </c>
      <c r="C85" s="31" t="s">
        <v>8</v>
      </c>
      <c r="D85" s="23">
        <v>400</v>
      </c>
      <c r="E85" s="22" t="s">
        <v>314</v>
      </c>
      <c r="F85" s="22" t="s">
        <v>316</v>
      </c>
      <c r="G85" s="22" t="s">
        <v>316</v>
      </c>
      <c r="H85" s="22"/>
      <c r="I85" s="22"/>
      <c r="J85" s="22"/>
      <c r="K85" s="1" t="s">
        <v>151</v>
      </c>
      <c r="L85" s="22" t="s">
        <v>43</v>
      </c>
      <c r="M85" s="24" t="s">
        <v>26</v>
      </c>
      <c r="N85" s="25">
        <v>0.31</v>
      </c>
      <c r="O85" s="26">
        <v>0.64</v>
      </c>
      <c r="P85" s="27">
        <v>0.79</v>
      </c>
      <c r="Q85" s="25">
        <v>0.81</v>
      </c>
      <c r="R85" s="26">
        <v>0.89</v>
      </c>
      <c r="S85" s="27">
        <v>0.9</v>
      </c>
      <c r="T85" s="25">
        <v>0.77</v>
      </c>
      <c r="U85" s="26">
        <v>0.75</v>
      </c>
      <c r="V85" s="27">
        <v>0.91</v>
      </c>
      <c r="W85" s="25">
        <v>0.95</v>
      </c>
      <c r="X85" s="26">
        <v>0.97</v>
      </c>
      <c r="Y85" s="27">
        <v>1</v>
      </c>
      <c r="Z85" s="25">
        <v>1.02</v>
      </c>
      <c r="AA85" s="26">
        <v>1.03</v>
      </c>
      <c r="AB85" s="27">
        <v>1.02</v>
      </c>
      <c r="AC85" s="25">
        <v>1.01</v>
      </c>
      <c r="AD85" s="26">
        <v>0.96</v>
      </c>
      <c r="AE85" s="28">
        <v>0.97</v>
      </c>
      <c r="AF85" s="29"/>
      <c r="AG85" s="30">
        <f t="shared" si="6"/>
        <v>0.60000000000000009</v>
      </c>
      <c r="AH85" s="30">
        <f t="shared" si="7"/>
        <v>0.85000000000000009</v>
      </c>
      <c r="AI85" s="30">
        <f t="shared" si="8"/>
        <v>0.8</v>
      </c>
      <c r="AJ85" s="30">
        <f t="shared" si="9"/>
        <v>0.95000000000000007</v>
      </c>
      <c r="AK85" s="30">
        <f t="shared" si="10"/>
        <v>1</v>
      </c>
      <c r="AL85" s="30">
        <f t="shared" si="11"/>
        <v>1</v>
      </c>
      <c r="AM85" s="22" t="s">
        <v>320</v>
      </c>
    </row>
    <row r="86" spans="1:39" x14ac:dyDescent="0.3">
      <c r="A86" s="1" t="s">
        <v>205</v>
      </c>
      <c r="B86" s="1" t="s">
        <v>206</v>
      </c>
      <c r="C86" s="34" t="s">
        <v>8</v>
      </c>
      <c r="D86" s="23">
        <v>200</v>
      </c>
      <c r="E86" s="22" t="s">
        <v>314</v>
      </c>
      <c r="F86" s="22" t="s">
        <v>388</v>
      </c>
      <c r="G86" s="22" t="s">
        <v>389</v>
      </c>
      <c r="H86" s="22"/>
      <c r="I86" s="22"/>
      <c r="J86" s="22" t="s">
        <v>325</v>
      </c>
      <c r="K86" s="1" t="s">
        <v>24</v>
      </c>
      <c r="L86" s="22" t="s">
        <v>25</v>
      </c>
      <c r="M86" s="24" t="s">
        <v>29</v>
      </c>
      <c r="N86" s="25">
        <v>0.32</v>
      </c>
      <c r="O86" s="26">
        <v>0.34</v>
      </c>
      <c r="P86" s="27">
        <v>0.42</v>
      </c>
      <c r="Q86" s="25">
        <v>0.47</v>
      </c>
      <c r="R86" s="26">
        <v>0.57999999999999996</v>
      </c>
      <c r="S86" s="27">
        <v>0.66</v>
      </c>
      <c r="T86" s="25">
        <v>0.74</v>
      </c>
      <c r="U86" s="26">
        <v>0.81</v>
      </c>
      <c r="V86" s="27">
        <v>0.84</v>
      </c>
      <c r="W86" s="25">
        <v>0.91</v>
      </c>
      <c r="X86" s="26">
        <v>0.94</v>
      </c>
      <c r="Y86" s="27">
        <v>0.93</v>
      </c>
      <c r="Z86" s="25">
        <v>0.93</v>
      </c>
      <c r="AA86" s="26">
        <v>0.86</v>
      </c>
      <c r="AB86" s="27">
        <v>0.79</v>
      </c>
      <c r="AC86" s="25">
        <v>0.76</v>
      </c>
      <c r="AD86" s="26">
        <v>0.78</v>
      </c>
      <c r="AE86" s="28">
        <v>0.64</v>
      </c>
      <c r="AF86" s="29"/>
      <c r="AG86" s="30">
        <f t="shared" si="6"/>
        <v>0.35000000000000003</v>
      </c>
      <c r="AH86" s="30">
        <f t="shared" si="7"/>
        <v>0.55000000000000004</v>
      </c>
      <c r="AI86" s="30">
        <f t="shared" si="8"/>
        <v>0.8</v>
      </c>
      <c r="AJ86" s="30">
        <f t="shared" si="9"/>
        <v>0.95000000000000007</v>
      </c>
      <c r="AK86" s="30">
        <f t="shared" si="10"/>
        <v>0.85000000000000009</v>
      </c>
      <c r="AL86" s="30">
        <f t="shared" si="11"/>
        <v>0.75</v>
      </c>
      <c r="AM86" s="22" t="s">
        <v>390</v>
      </c>
    </row>
    <row r="87" spans="1:39" x14ac:dyDescent="0.3">
      <c r="A87" s="1" t="s">
        <v>152</v>
      </c>
      <c r="B87" s="52" t="s">
        <v>207</v>
      </c>
      <c r="C87" s="34" t="s">
        <v>8</v>
      </c>
      <c r="D87" s="23">
        <v>200</v>
      </c>
      <c r="E87" s="22" t="s">
        <v>319</v>
      </c>
      <c r="F87" s="22" t="s">
        <v>353</v>
      </c>
      <c r="G87" s="22" t="s">
        <v>315</v>
      </c>
      <c r="H87" s="22" t="s">
        <v>354</v>
      </c>
      <c r="I87" s="22"/>
      <c r="J87" s="22"/>
      <c r="K87" s="1" t="s">
        <v>172</v>
      </c>
      <c r="L87" s="22" t="s">
        <v>13</v>
      </c>
      <c r="M87" s="24" t="s">
        <v>29</v>
      </c>
      <c r="N87" s="25">
        <v>0.32</v>
      </c>
      <c r="O87" s="26">
        <v>0.34</v>
      </c>
      <c r="P87" s="27">
        <v>0.43</v>
      </c>
      <c r="Q87" s="25">
        <v>0.65</v>
      </c>
      <c r="R87" s="26">
        <v>0.81</v>
      </c>
      <c r="S87" s="27">
        <v>0.94</v>
      </c>
      <c r="T87" s="25">
        <v>0.9</v>
      </c>
      <c r="U87" s="26">
        <v>0.91</v>
      </c>
      <c r="V87" s="27">
        <v>0.88</v>
      </c>
      <c r="W87" s="25">
        <v>0.66</v>
      </c>
      <c r="X87" s="26">
        <v>0.57999999999999996</v>
      </c>
      <c r="Y87" s="27">
        <v>0.7</v>
      </c>
      <c r="Z87" s="25">
        <v>0.72</v>
      </c>
      <c r="AA87" s="26">
        <v>0.7</v>
      </c>
      <c r="AB87" s="27">
        <v>0.71</v>
      </c>
      <c r="AC87" s="25">
        <v>0.67</v>
      </c>
      <c r="AD87" s="26">
        <v>0.65</v>
      </c>
      <c r="AE87" s="28">
        <v>0.63</v>
      </c>
      <c r="AF87" s="29"/>
      <c r="AG87" s="30">
        <f t="shared" si="6"/>
        <v>0.35000000000000003</v>
      </c>
      <c r="AH87" s="30">
        <f t="shared" si="7"/>
        <v>0.8</v>
      </c>
      <c r="AI87" s="30">
        <f t="shared" si="8"/>
        <v>0.9</v>
      </c>
      <c r="AJ87" s="30">
        <f t="shared" si="9"/>
        <v>0.65</v>
      </c>
      <c r="AK87" s="30">
        <f t="shared" si="10"/>
        <v>0.70000000000000007</v>
      </c>
      <c r="AL87" s="30">
        <f t="shared" si="11"/>
        <v>0.65</v>
      </c>
      <c r="AM87" s="22" t="s">
        <v>353</v>
      </c>
    </row>
    <row r="88" spans="1:39" ht="13.5" x14ac:dyDescent="0.3">
      <c r="A88" s="1" t="s">
        <v>183</v>
      </c>
      <c r="B88" s="1" t="s">
        <v>208</v>
      </c>
      <c r="C88" s="31" t="s">
        <v>8</v>
      </c>
      <c r="D88" s="23">
        <v>200</v>
      </c>
      <c r="E88" s="22" t="s">
        <v>319</v>
      </c>
      <c r="F88" s="22" t="s">
        <v>391</v>
      </c>
      <c r="G88" s="22" t="s">
        <v>378</v>
      </c>
      <c r="H88" s="22" t="s">
        <v>379</v>
      </c>
      <c r="I88" s="55">
        <v>0.318</v>
      </c>
      <c r="J88" s="22" t="s">
        <v>179</v>
      </c>
      <c r="K88" s="1" t="s">
        <v>209</v>
      </c>
      <c r="L88" s="22" t="s">
        <v>25</v>
      </c>
      <c r="M88" s="24" t="s">
        <v>88</v>
      </c>
      <c r="N88" s="25">
        <v>0.32</v>
      </c>
      <c r="O88" s="26">
        <v>0.37</v>
      </c>
      <c r="P88" s="27">
        <v>0.43</v>
      </c>
      <c r="Q88" s="25">
        <v>0.55000000000000004</v>
      </c>
      <c r="R88" s="26">
        <v>0.66</v>
      </c>
      <c r="S88" s="27">
        <v>0.77</v>
      </c>
      <c r="T88" s="25">
        <v>0.9</v>
      </c>
      <c r="U88" s="26">
        <v>0.97</v>
      </c>
      <c r="V88" s="27">
        <v>1.04</v>
      </c>
      <c r="W88" s="25">
        <v>1.02</v>
      </c>
      <c r="X88" s="26">
        <v>1</v>
      </c>
      <c r="Y88" s="27">
        <v>0.93</v>
      </c>
      <c r="Z88" s="25">
        <v>0.87</v>
      </c>
      <c r="AA88" s="26">
        <v>0.78</v>
      </c>
      <c r="AB88" s="27">
        <v>0.74</v>
      </c>
      <c r="AC88" s="25">
        <v>0.68</v>
      </c>
      <c r="AD88" s="26">
        <v>0.7</v>
      </c>
      <c r="AE88" s="28">
        <v>0.65</v>
      </c>
      <c r="AF88" s="29"/>
      <c r="AG88" s="30">
        <f t="shared" si="6"/>
        <v>0.35000000000000003</v>
      </c>
      <c r="AH88" s="30">
        <f t="shared" si="7"/>
        <v>0.65</v>
      </c>
      <c r="AI88" s="30">
        <f t="shared" si="8"/>
        <v>0.95000000000000007</v>
      </c>
      <c r="AJ88" s="30">
        <f t="shared" si="9"/>
        <v>1</v>
      </c>
      <c r="AK88" s="30">
        <f t="shared" si="10"/>
        <v>0.8</v>
      </c>
      <c r="AL88" s="30">
        <f t="shared" si="11"/>
        <v>0.70000000000000007</v>
      </c>
      <c r="AM88" s="22" t="s">
        <v>392</v>
      </c>
    </row>
    <row r="89" spans="1:39" x14ac:dyDescent="0.3">
      <c r="B89" s="52" t="s">
        <v>210</v>
      </c>
      <c r="C89" s="31" t="s">
        <v>8</v>
      </c>
      <c r="D89" s="23">
        <v>200</v>
      </c>
      <c r="E89" s="22" t="s">
        <v>319</v>
      </c>
      <c r="F89" s="22" t="s">
        <v>393</v>
      </c>
      <c r="G89" s="22" t="s">
        <v>315</v>
      </c>
      <c r="H89" s="22" t="s">
        <v>394</v>
      </c>
      <c r="I89" s="40">
        <v>0.3</v>
      </c>
      <c r="J89" s="22"/>
      <c r="K89" s="30" t="s">
        <v>211</v>
      </c>
      <c r="L89" s="32" t="s">
        <v>13</v>
      </c>
      <c r="M89" s="33" t="s">
        <v>22</v>
      </c>
      <c r="N89" s="25">
        <v>0.32</v>
      </c>
      <c r="O89" s="26">
        <v>0.47</v>
      </c>
      <c r="P89" s="27">
        <v>0.53</v>
      </c>
      <c r="Q89" s="25">
        <v>0.73</v>
      </c>
      <c r="R89" s="26">
        <v>0.69</v>
      </c>
      <c r="S89" s="27">
        <v>0.84</v>
      </c>
      <c r="T89" s="25">
        <v>0.92</v>
      </c>
      <c r="U89" s="26">
        <v>0.9</v>
      </c>
      <c r="V89" s="27">
        <v>0.85</v>
      </c>
      <c r="W89" s="25">
        <v>0.71</v>
      </c>
      <c r="X89" s="26">
        <v>0.67</v>
      </c>
      <c r="Y89" s="27">
        <v>0.71</v>
      </c>
      <c r="Z89" s="25">
        <v>0.67</v>
      </c>
      <c r="AA89" s="26">
        <v>0.63</v>
      </c>
      <c r="AB89" s="27">
        <v>0.6</v>
      </c>
      <c r="AC89" s="25">
        <v>0.56000000000000005</v>
      </c>
      <c r="AD89" s="26">
        <v>0.51</v>
      </c>
      <c r="AE89" s="28">
        <v>0.48</v>
      </c>
      <c r="AF89" s="29"/>
      <c r="AG89" s="30">
        <f t="shared" si="6"/>
        <v>0.45</v>
      </c>
      <c r="AH89" s="30">
        <f t="shared" si="7"/>
        <v>0.75</v>
      </c>
      <c r="AI89" s="30">
        <f t="shared" si="8"/>
        <v>0.9</v>
      </c>
      <c r="AJ89" s="30">
        <f t="shared" si="9"/>
        <v>0.70000000000000007</v>
      </c>
      <c r="AK89" s="30">
        <f t="shared" si="10"/>
        <v>0.65</v>
      </c>
      <c r="AL89" s="30">
        <f t="shared" si="11"/>
        <v>0.5</v>
      </c>
      <c r="AM89" s="22" t="s">
        <v>306</v>
      </c>
    </row>
    <row r="90" spans="1:39" ht="13.5" x14ac:dyDescent="0.3">
      <c r="B90" s="1" t="s">
        <v>212</v>
      </c>
      <c r="C90" s="31" t="s">
        <v>62</v>
      </c>
      <c r="D90" s="23">
        <v>200</v>
      </c>
      <c r="E90" s="22" t="s">
        <v>314</v>
      </c>
      <c r="F90" s="22" t="s">
        <v>395</v>
      </c>
      <c r="G90" s="22" t="s">
        <v>367</v>
      </c>
      <c r="H90" s="22" t="s">
        <v>335</v>
      </c>
      <c r="I90" s="40">
        <v>0.37</v>
      </c>
      <c r="J90" s="22" t="s">
        <v>325</v>
      </c>
      <c r="K90" s="30" t="s">
        <v>201</v>
      </c>
      <c r="L90" s="32" t="s">
        <v>13</v>
      </c>
      <c r="M90" s="33" t="s">
        <v>22</v>
      </c>
      <c r="N90" s="25">
        <v>0.28000000000000003</v>
      </c>
      <c r="O90" s="26">
        <v>0.36</v>
      </c>
      <c r="P90" s="27">
        <v>0.38</v>
      </c>
      <c r="Q90" s="25">
        <v>0.49</v>
      </c>
      <c r="R90" s="26">
        <v>0.56999999999999995</v>
      </c>
      <c r="S90" s="27">
        <v>0.71</v>
      </c>
      <c r="T90" s="25">
        <v>0.77</v>
      </c>
      <c r="U90" s="26">
        <v>0.87</v>
      </c>
      <c r="V90" s="27">
        <v>0.88</v>
      </c>
      <c r="W90" s="25">
        <v>0.85</v>
      </c>
      <c r="X90" s="26">
        <v>0.79</v>
      </c>
      <c r="Y90" s="27">
        <v>0.73</v>
      </c>
      <c r="Z90" s="25">
        <v>0.66</v>
      </c>
      <c r="AA90" s="26">
        <v>0.61</v>
      </c>
      <c r="AB90" s="27">
        <v>0.52</v>
      </c>
      <c r="AC90" s="25">
        <v>0.47</v>
      </c>
      <c r="AD90" s="26">
        <v>0.45</v>
      </c>
      <c r="AE90" s="28">
        <v>0.44</v>
      </c>
      <c r="AF90" s="29"/>
      <c r="AG90" s="30">
        <f t="shared" si="6"/>
        <v>0.35000000000000003</v>
      </c>
      <c r="AH90" s="30">
        <f t="shared" si="7"/>
        <v>0.60000000000000009</v>
      </c>
      <c r="AI90" s="30">
        <f t="shared" si="8"/>
        <v>0.85000000000000009</v>
      </c>
      <c r="AJ90" s="30">
        <f t="shared" si="9"/>
        <v>0.8</v>
      </c>
      <c r="AK90" s="30">
        <f t="shared" si="10"/>
        <v>0.60000000000000009</v>
      </c>
      <c r="AL90" s="30">
        <f t="shared" si="11"/>
        <v>0.45</v>
      </c>
      <c r="AM90" s="22" t="s">
        <v>396</v>
      </c>
    </row>
    <row r="91" spans="1:39" x14ac:dyDescent="0.3">
      <c r="A91" s="1" t="s">
        <v>80</v>
      </c>
      <c r="B91" s="1" t="s">
        <v>213</v>
      </c>
      <c r="C91" s="31" t="s">
        <v>57</v>
      </c>
      <c r="D91" s="23">
        <v>200</v>
      </c>
      <c r="E91" s="22" t="s">
        <v>314</v>
      </c>
      <c r="F91" s="22" t="s">
        <v>397</v>
      </c>
      <c r="G91" s="22" t="s">
        <v>398</v>
      </c>
      <c r="H91" s="22"/>
      <c r="I91" s="22"/>
      <c r="J91" s="22"/>
      <c r="K91" s="1" t="s">
        <v>214</v>
      </c>
      <c r="L91" s="22" t="s">
        <v>13</v>
      </c>
      <c r="M91" s="24" t="s">
        <v>22</v>
      </c>
      <c r="N91" s="25">
        <v>0.12</v>
      </c>
      <c r="O91" s="26">
        <v>0.46</v>
      </c>
      <c r="P91" s="27">
        <v>0.48</v>
      </c>
      <c r="Q91" s="25">
        <v>0.51</v>
      </c>
      <c r="R91" s="26">
        <v>0.56000000000000005</v>
      </c>
      <c r="S91" s="27">
        <v>0.55000000000000004</v>
      </c>
      <c r="T91" s="25">
        <v>0.53</v>
      </c>
      <c r="U91" s="26">
        <v>0.59</v>
      </c>
      <c r="V91" s="27">
        <v>0.63</v>
      </c>
      <c r="W91" s="25">
        <v>0.73</v>
      </c>
      <c r="X91" s="26">
        <v>0.78</v>
      </c>
      <c r="Y91" s="27">
        <v>0.82</v>
      </c>
      <c r="Z91" s="25">
        <v>0.84</v>
      </c>
      <c r="AA91" s="26">
        <v>0.79</v>
      </c>
      <c r="AB91" s="27">
        <v>0.73</v>
      </c>
      <c r="AC91" s="25">
        <v>0.67</v>
      </c>
      <c r="AD91" s="26">
        <v>0.59</v>
      </c>
      <c r="AE91" s="28">
        <v>0.48</v>
      </c>
      <c r="AF91" s="29"/>
      <c r="AG91" s="30">
        <f t="shared" si="6"/>
        <v>0.35000000000000003</v>
      </c>
      <c r="AH91" s="30">
        <f t="shared" si="7"/>
        <v>0.55000000000000004</v>
      </c>
      <c r="AI91" s="30">
        <f t="shared" si="8"/>
        <v>0.60000000000000009</v>
      </c>
      <c r="AJ91" s="30">
        <f t="shared" si="9"/>
        <v>0.8</v>
      </c>
      <c r="AK91" s="30">
        <f t="shared" si="10"/>
        <v>0.8</v>
      </c>
      <c r="AL91" s="30">
        <f t="shared" si="11"/>
        <v>0.60000000000000009</v>
      </c>
      <c r="AM91" s="22" t="s">
        <v>215</v>
      </c>
    </row>
    <row r="92" spans="1:39" ht="13.5" x14ac:dyDescent="0.3">
      <c r="B92" s="1" t="s">
        <v>217</v>
      </c>
      <c r="C92" s="31" t="s">
        <v>8</v>
      </c>
      <c r="D92" s="23">
        <v>200</v>
      </c>
      <c r="E92" s="22" t="s">
        <v>314</v>
      </c>
      <c r="F92" s="22" t="s">
        <v>357</v>
      </c>
      <c r="G92" s="22" t="s">
        <v>357</v>
      </c>
      <c r="H92" s="22"/>
      <c r="I92" s="22"/>
      <c r="J92" s="22"/>
      <c r="K92" s="32" t="s">
        <v>218</v>
      </c>
      <c r="L92" s="32" t="s">
        <v>25</v>
      </c>
      <c r="M92" s="33" t="str">
        <f>"NRC = "&amp;IF(AVERAGE(AG92:AL92)&lt;1.01,ROUND(AVERAGE(AG92:AL92)/0.05,0)*0.05,1)</f>
        <v>NRC = 0,75</v>
      </c>
      <c r="N92" s="25">
        <v>0.24</v>
      </c>
      <c r="O92" s="26">
        <v>0.43</v>
      </c>
      <c r="P92" s="27">
        <v>0.67</v>
      </c>
      <c r="Q92" s="25">
        <v>0.76</v>
      </c>
      <c r="R92" s="26">
        <v>0.83</v>
      </c>
      <c r="S92" s="27">
        <v>0.85</v>
      </c>
      <c r="T92" s="25">
        <v>0.88</v>
      </c>
      <c r="U92" s="26">
        <v>0.86</v>
      </c>
      <c r="V92" s="27">
        <v>0.8</v>
      </c>
      <c r="W92" s="25">
        <v>0.79</v>
      </c>
      <c r="X92" s="26">
        <v>0.82</v>
      </c>
      <c r="Y92" s="27">
        <v>0.89</v>
      </c>
      <c r="Z92" s="25">
        <v>0.89</v>
      </c>
      <c r="AA92" s="26">
        <v>0.89</v>
      </c>
      <c r="AB92" s="27">
        <v>0.84</v>
      </c>
      <c r="AC92" s="25">
        <v>0.74</v>
      </c>
      <c r="AD92" s="26">
        <v>0.72</v>
      </c>
      <c r="AE92" s="28">
        <v>0.65</v>
      </c>
      <c r="AF92" s="29"/>
      <c r="AG92" s="30">
        <f t="shared" si="6"/>
        <v>0.45</v>
      </c>
      <c r="AH92" s="30">
        <f t="shared" si="7"/>
        <v>0.8</v>
      </c>
      <c r="AI92" s="30">
        <f t="shared" si="8"/>
        <v>0.85000000000000009</v>
      </c>
      <c r="AJ92" s="30">
        <f t="shared" si="9"/>
        <v>0.85000000000000009</v>
      </c>
      <c r="AK92" s="30">
        <f t="shared" si="10"/>
        <v>0.85000000000000009</v>
      </c>
      <c r="AL92" s="30">
        <f t="shared" si="11"/>
        <v>0.70000000000000007</v>
      </c>
      <c r="AM92" s="22" t="s">
        <v>399</v>
      </c>
    </row>
    <row r="93" spans="1:39" ht="13.5" customHeight="1" x14ac:dyDescent="0.3">
      <c r="B93" s="1" t="s">
        <v>219</v>
      </c>
      <c r="C93" s="31" t="s">
        <v>57</v>
      </c>
      <c r="D93" s="23">
        <v>200</v>
      </c>
      <c r="E93" s="22" t="s">
        <v>314</v>
      </c>
      <c r="F93" s="22" t="s">
        <v>400</v>
      </c>
      <c r="G93" s="22" t="s">
        <v>337</v>
      </c>
      <c r="H93" s="22" t="s">
        <v>335</v>
      </c>
      <c r="I93" s="40">
        <v>0.37</v>
      </c>
      <c r="J93" s="22"/>
      <c r="K93" s="30" t="s">
        <v>197</v>
      </c>
      <c r="L93" s="30" t="s">
        <v>25</v>
      </c>
      <c r="M93" s="51" t="s">
        <v>88</v>
      </c>
      <c r="N93" s="25">
        <v>0.33</v>
      </c>
      <c r="O93" s="26">
        <v>0.56000000000000005</v>
      </c>
      <c r="P93" s="27">
        <v>0.7</v>
      </c>
      <c r="Q93" s="25">
        <v>0.84</v>
      </c>
      <c r="R93" s="26">
        <v>0.86</v>
      </c>
      <c r="S93" s="27">
        <v>0.87</v>
      </c>
      <c r="T93" s="25">
        <v>0.94</v>
      </c>
      <c r="U93" s="26">
        <v>0.95</v>
      </c>
      <c r="V93" s="27">
        <v>0.88</v>
      </c>
      <c r="W93" s="25">
        <v>0.77</v>
      </c>
      <c r="X93" s="26">
        <v>0.83</v>
      </c>
      <c r="Y93" s="27">
        <v>0.89</v>
      </c>
      <c r="Z93" s="25">
        <v>0.85</v>
      </c>
      <c r="AA93" s="26">
        <v>0.82</v>
      </c>
      <c r="AB93" s="27">
        <v>0.72</v>
      </c>
      <c r="AC93" s="25">
        <v>0.66</v>
      </c>
      <c r="AD93" s="26">
        <v>0.62</v>
      </c>
      <c r="AE93" s="28">
        <v>0.57999999999999996</v>
      </c>
      <c r="AF93" s="29"/>
      <c r="AG93" s="30">
        <f t="shared" si="6"/>
        <v>0.55000000000000004</v>
      </c>
      <c r="AH93" s="30">
        <f t="shared" si="7"/>
        <v>0.85000000000000009</v>
      </c>
      <c r="AI93" s="30">
        <f t="shared" si="8"/>
        <v>0.9</v>
      </c>
      <c r="AJ93" s="30">
        <f t="shared" si="9"/>
        <v>0.85000000000000009</v>
      </c>
      <c r="AK93" s="30">
        <f t="shared" si="10"/>
        <v>0.8</v>
      </c>
      <c r="AL93" s="30">
        <f t="shared" si="11"/>
        <v>0.60000000000000009</v>
      </c>
      <c r="AM93" s="22" t="s">
        <v>401</v>
      </c>
    </row>
    <row r="94" spans="1:39" ht="13.5" x14ac:dyDescent="0.3">
      <c r="A94" s="1" t="s">
        <v>183</v>
      </c>
      <c r="B94" s="1" t="s">
        <v>220</v>
      </c>
      <c r="C94" s="34" t="s">
        <v>62</v>
      </c>
      <c r="D94" s="23">
        <v>200</v>
      </c>
      <c r="E94" s="22" t="s">
        <v>319</v>
      </c>
      <c r="F94" s="22" t="s">
        <v>402</v>
      </c>
      <c r="G94" s="22" t="s">
        <v>403</v>
      </c>
      <c r="H94" s="22" t="s">
        <v>379</v>
      </c>
      <c r="I94" s="55">
        <v>0.318</v>
      </c>
      <c r="J94" s="22"/>
      <c r="K94" s="1" t="s">
        <v>211</v>
      </c>
      <c r="L94" s="22" t="s">
        <v>13</v>
      </c>
      <c r="M94" s="33" t="s">
        <v>88</v>
      </c>
      <c r="N94" s="25">
        <v>0.28999999999999998</v>
      </c>
      <c r="O94" s="26">
        <v>0.4</v>
      </c>
      <c r="P94" s="27">
        <v>0.63</v>
      </c>
      <c r="Q94" s="25">
        <v>0.83</v>
      </c>
      <c r="R94" s="26">
        <v>1.02</v>
      </c>
      <c r="S94" s="27">
        <v>0.99</v>
      </c>
      <c r="T94" s="25">
        <v>0.99</v>
      </c>
      <c r="U94" s="26">
        <v>0.95</v>
      </c>
      <c r="V94" s="27">
        <v>0.86</v>
      </c>
      <c r="W94" s="25">
        <v>0.83</v>
      </c>
      <c r="X94" s="26">
        <v>0.87</v>
      </c>
      <c r="Y94" s="27">
        <v>0.86</v>
      </c>
      <c r="Z94" s="25">
        <v>0.79</v>
      </c>
      <c r="AA94" s="26">
        <v>0.64</v>
      </c>
      <c r="AB94" s="27">
        <v>0.56999999999999995</v>
      </c>
      <c r="AC94" s="25">
        <v>0.48</v>
      </c>
      <c r="AD94" s="26">
        <v>0.44</v>
      </c>
      <c r="AE94" s="28">
        <v>0.45</v>
      </c>
      <c r="AF94" s="29"/>
      <c r="AG94" s="30">
        <f t="shared" si="6"/>
        <v>0.45</v>
      </c>
      <c r="AH94" s="30">
        <f t="shared" si="7"/>
        <v>0.95000000000000007</v>
      </c>
      <c r="AI94" s="30">
        <f t="shared" si="8"/>
        <v>0.95000000000000007</v>
      </c>
      <c r="AJ94" s="30">
        <f t="shared" si="9"/>
        <v>0.85000000000000009</v>
      </c>
      <c r="AK94" s="30">
        <f t="shared" si="10"/>
        <v>0.65</v>
      </c>
      <c r="AL94" s="30">
        <f t="shared" si="11"/>
        <v>0.45</v>
      </c>
      <c r="AM94" s="22" t="s">
        <v>404</v>
      </c>
    </row>
    <row r="95" spans="1:39" x14ac:dyDescent="0.3">
      <c r="A95" s="1" t="s">
        <v>169</v>
      </c>
      <c r="B95" s="1" t="s">
        <v>221</v>
      </c>
      <c r="C95" s="56" t="s">
        <v>222</v>
      </c>
      <c r="D95" s="23">
        <v>200</v>
      </c>
      <c r="E95" s="22" t="s">
        <v>314</v>
      </c>
      <c r="F95" s="22" t="s">
        <v>315</v>
      </c>
      <c r="G95" s="22" t="s">
        <v>315</v>
      </c>
      <c r="H95" s="22"/>
      <c r="I95" s="22"/>
      <c r="J95" s="22"/>
      <c r="K95" s="1" t="s">
        <v>119</v>
      </c>
      <c r="L95" s="22" t="s">
        <v>13</v>
      </c>
      <c r="M95" s="24" t="s">
        <v>48</v>
      </c>
      <c r="N95" s="25">
        <v>0.34</v>
      </c>
      <c r="O95" s="26">
        <v>0.39</v>
      </c>
      <c r="P95" s="27">
        <v>0.47</v>
      </c>
      <c r="Q95" s="25">
        <v>0.67</v>
      </c>
      <c r="R95" s="26">
        <v>0.83</v>
      </c>
      <c r="S95" s="27">
        <v>0.94</v>
      </c>
      <c r="T95" s="25">
        <v>0.91</v>
      </c>
      <c r="U95" s="26">
        <v>0.93</v>
      </c>
      <c r="V95" s="27">
        <v>0.92</v>
      </c>
      <c r="W95" s="25">
        <v>0.7</v>
      </c>
      <c r="X95" s="26">
        <v>0.63</v>
      </c>
      <c r="Y95" s="27">
        <v>0.73</v>
      </c>
      <c r="Z95" s="25">
        <v>0.74</v>
      </c>
      <c r="AA95" s="26">
        <v>0.73</v>
      </c>
      <c r="AB95" s="27">
        <v>0.76</v>
      </c>
      <c r="AC95" s="25">
        <v>0.72</v>
      </c>
      <c r="AD95" s="26">
        <v>0.68</v>
      </c>
      <c r="AE95" s="28">
        <v>0.68</v>
      </c>
      <c r="AF95" s="29"/>
      <c r="AG95" s="30">
        <f t="shared" si="6"/>
        <v>0.4</v>
      </c>
      <c r="AH95" s="30">
        <f t="shared" si="7"/>
        <v>0.8</v>
      </c>
      <c r="AI95" s="30">
        <f t="shared" si="8"/>
        <v>0.9</v>
      </c>
      <c r="AJ95" s="30">
        <f t="shared" si="9"/>
        <v>0.70000000000000007</v>
      </c>
      <c r="AK95" s="30">
        <f t="shared" si="10"/>
        <v>0.75</v>
      </c>
      <c r="AL95" s="30">
        <f t="shared" si="11"/>
        <v>0.70000000000000007</v>
      </c>
      <c r="AM95" s="22" t="s">
        <v>315</v>
      </c>
    </row>
    <row r="96" spans="1:39" x14ac:dyDescent="0.3">
      <c r="A96" s="1" t="s">
        <v>169</v>
      </c>
      <c r="B96" s="1" t="s">
        <v>221</v>
      </c>
      <c r="C96" s="56" t="s">
        <v>223</v>
      </c>
      <c r="D96" s="23">
        <v>200</v>
      </c>
      <c r="E96" s="22" t="s">
        <v>314</v>
      </c>
      <c r="F96" s="22" t="s">
        <v>315</v>
      </c>
      <c r="G96" s="22" t="s">
        <v>315</v>
      </c>
      <c r="H96" s="22"/>
      <c r="I96" s="22"/>
      <c r="J96" s="22"/>
      <c r="K96" s="1" t="s">
        <v>134</v>
      </c>
      <c r="L96" s="22" t="s">
        <v>13</v>
      </c>
      <c r="M96" s="24" t="s">
        <v>48</v>
      </c>
      <c r="N96" s="25">
        <v>0.34</v>
      </c>
      <c r="O96" s="26">
        <v>0.39</v>
      </c>
      <c r="P96" s="27">
        <v>0.47</v>
      </c>
      <c r="Q96" s="25">
        <v>0.67</v>
      </c>
      <c r="R96" s="26">
        <v>0.83</v>
      </c>
      <c r="S96" s="27">
        <v>0.94</v>
      </c>
      <c r="T96" s="25">
        <v>0.91</v>
      </c>
      <c r="U96" s="26">
        <v>0.93</v>
      </c>
      <c r="V96" s="27">
        <v>0.92</v>
      </c>
      <c r="W96" s="25">
        <v>0.7</v>
      </c>
      <c r="X96" s="26">
        <v>0.63</v>
      </c>
      <c r="Y96" s="27">
        <v>0.73</v>
      </c>
      <c r="Z96" s="25">
        <v>0.74</v>
      </c>
      <c r="AA96" s="26">
        <v>0.73</v>
      </c>
      <c r="AB96" s="27">
        <v>0.76</v>
      </c>
      <c r="AC96" s="25">
        <v>0.72</v>
      </c>
      <c r="AD96" s="26">
        <v>0.68</v>
      </c>
      <c r="AE96" s="28">
        <v>0.68</v>
      </c>
      <c r="AF96" s="29"/>
      <c r="AG96" s="30">
        <f t="shared" si="6"/>
        <v>0.4</v>
      </c>
      <c r="AH96" s="30">
        <f t="shared" si="7"/>
        <v>0.8</v>
      </c>
      <c r="AI96" s="30">
        <f t="shared" si="8"/>
        <v>0.9</v>
      </c>
      <c r="AJ96" s="30">
        <f t="shared" si="9"/>
        <v>0.70000000000000007</v>
      </c>
      <c r="AK96" s="30">
        <f t="shared" si="10"/>
        <v>0.75</v>
      </c>
      <c r="AL96" s="30">
        <f t="shared" si="11"/>
        <v>0.70000000000000007</v>
      </c>
      <c r="AM96" s="22" t="s">
        <v>315</v>
      </c>
    </row>
    <row r="97" spans="1:41" x14ac:dyDescent="0.3">
      <c r="A97" s="1" t="s">
        <v>205</v>
      </c>
      <c r="B97" s="1" t="s">
        <v>224</v>
      </c>
      <c r="C97" s="34" t="s">
        <v>8</v>
      </c>
      <c r="D97" s="23">
        <v>200</v>
      </c>
      <c r="E97" s="22" t="s">
        <v>314</v>
      </c>
      <c r="F97" s="22" t="s">
        <v>405</v>
      </c>
      <c r="G97" s="22" t="s">
        <v>389</v>
      </c>
      <c r="H97" s="22"/>
      <c r="I97" s="22"/>
      <c r="J97" s="22" t="s">
        <v>179</v>
      </c>
      <c r="K97" s="1" t="s">
        <v>209</v>
      </c>
      <c r="L97" s="22" t="s">
        <v>25</v>
      </c>
      <c r="M97" s="24" t="s">
        <v>48</v>
      </c>
      <c r="N97" s="25">
        <v>0.35</v>
      </c>
      <c r="O97" s="26">
        <v>0.37</v>
      </c>
      <c r="P97" s="27">
        <v>0.46</v>
      </c>
      <c r="Q97" s="25">
        <v>0.54</v>
      </c>
      <c r="R97" s="26">
        <v>0.64</v>
      </c>
      <c r="S97" s="27">
        <v>0.76</v>
      </c>
      <c r="T97" s="25">
        <v>0.84</v>
      </c>
      <c r="U97" s="26">
        <v>0.88</v>
      </c>
      <c r="V97" s="27">
        <v>0.98</v>
      </c>
      <c r="W97" s="25">
        <v>1.01</v>
      </c>
      <c r="X97" s="26">
        <v>0.98</v>
      </c>
      <c r="Y97" s="27">
        <v>0.96</v>
      </c>
      <c r="Z97" s="25">
        <v>0.97</v>
      </c>
      <c r="AA97" s="26">
        <v>0.88</v>
      </c>
      <c r="AB97" s="27">
        <v>0.78</v>
      </c>
      <c r="AC97" s="25">
        <v>0.76</v>
      </c>
      <c r="AD97" s="26">
        <v>0.72</v>
      </c>
      <c r="AE97" s="28">
        <v>0.65</v>
      </c>
      <c r="AF97" s="29"/>
      <c r="AG97" s="30">
        <f t="shared" si="6"/>
        <v>0.4</v>
      </c>
      <c r="AH97" s="30">
        <f t="shared" si="7"/>
        <v>0.65</v>
      </c>
      <c r="AI97" s="30">
        <f t="shared" si="8"/>
        <v>0.9</v>
      </c>
      <c r="AJ97" s="30">
        <f t="shared" si="9"/>
        <v>1</v>
      </c>
      <c r="AK97" s="30">
        <f t="shared" si="10"/>
        <v>0.9</v>
      </c>
      <c r="AL97" s="30">
        <f t="shared" si="11"/>
        <v>0.70000000000000007</v>
      </c>
      <c r="AM97" s="22" t="s">
        <v>406</v>
      </c>
    </row>
    <row r="98" spans="1:41" x14ac:dyDescent="0.3">
      <c r="A98" s="1" t="s">
        <v>152</v>
      </c>
      <c r="B98" s="52" t="s">
        <v>225</v>
      </c>
      <c r="C98" s="34" t="s">
        <v>62</v>
      </c>
      <c r="D98" s="23">
        <v>200</v>
      </c>
      <c r="E98" s="22" t="s">
        <v>319</v>
      </c>
      <c r="F98" s="22" t="s">
        <v>353</v>
      </c>
      <c r="G98" s="22" t="s">
        <v>315</v>
      </c>
      <c r="H98" s="22" t="s">
        <v>354</v>
      </c>
      <c r="I98" s="22"/>
      <c r="J98" s="22"/>
      <c r="K98" s="1" t="s">
        <v>211</v>
      </c>
      <c r="L98" s="22" t="s">
        <v>13</v>
      </c>
      <c r="M98" s="24" t="s">
        <v>29</v>
      </c>
      <c r="N98" s="25">
        <v>0.33</v>
      </c>
      <c r="O98" s="26">
        <v>0.4</v>
      </c>
      <c r="P98" s="27">
        <v>0.47</v>
      </c>
      <c r="Q98" s="25">
        <v>0.67</v>
      </c>
      <c r="R98" s="26">
        <v>0.85</v>
      </c>
      <c r="S98" s="27">
        <v>0.95</v>
      </c>
      <c r="T98" s="25">
        <v>0.91</v>
      </c>
      <c r="U98" s="26">
        <v>0.91</v>
      </c>
      <c r="V98" s="27">
        <v>0.88</v>
      </c>
      <c r="W98" s="25">
        <v>0.69</v>
      </c>
      <c r="X98" s="26">
        <v>0.6</v>
      </c>
      <c r="Y98" s="27">
        <v>0.7</v>
      </c>
      <c r="Z98" s="25">
        <v>0.7</v>
      </c>
      <c r="AA98" s="26">
        <v>0.67</v>
      </c>
      <c r="AB98" s="27">
        <v>0.65</v>
      </c>
      <c r="AC98" s="25">
        <v>0.6</v>
      </c>
      <c r="AD98" s="26">
        <v>0.55000000000000004</v>
      </c>
      <c r="AE98" s="28">
        <v>0.51</v>
      </c>
      <c r="AF98" s="29"/>
      <c r="AG98" s="30">
        <f t="shared" si="6"/>
        <v>0.4</v>
      </c>
      <c r="AH98" s="30">
        <f t="shared" si="7"/>
        <v>0.8</v>
      </c>
      <c r="AI98" s="30">
        <f t="shared" si="8"/>
        <v>0.9</v>
      </c>
      <c r="AJ98" s="30">
        <f t="shared" si="9"/>
        <v>0.65</v>
      </c>
      <c r="AK98" s="30">
        <f t="shared" si="10"/>
        <v>0.65</v>
      </c>
      <c r="AL98" s="30">
        <f t="shared" si="11"/>
        <v>0.55000000000000004</v>
      </c>
      <c r="AM98" s="22" t="s">
        <v>407</v>
      </c>
    </row>
    <row r="99" spans="1:41" x14ac:dyDescent="0.3">
      <c r="A99" s="1" t="s">
        <v>187</v>
      </c>
      <c r="B99" s="1" t="s">
        <v>226</v>
      </c>
      <c r="C99" s="34" t="s">
        <v>227</v>
      </c>
      <c r="D99" s="23">
        <v>200</v>
      </c>
      <c r="E99" s="22" t="s">
        <v>314</v>
      </c>
      <c r="F99" s="22" t="s">
        <v>315</v>
      </c>
      <c r="G99" s="22" t="s">
        <v>315</v>
      </c>
      <c r="H99" s="22"/>
      <c r="I99" s="22"/>
      <c r="J99" s="22"/>
      <c r="K99" s="1" t="s">
        <v>21</v>
      </c>
      <c r="L99" s="22" t="s">
        <v>13</v>
      </c>
      <c r="M99" s="24" t="s">
        <v>29</v>
      </c>
      <c r="N99" s="25">
        <v>0.24</v>
      </c>
      <c r="O99" s="26">
        <v>0.37</v>
      </c>
      <c r="P99" s="27">
        <v>0.5</v>
      </c>
      <c r="Q99" s="25">
        <v>0.63</v>
      </c>
      <c r="R99" s="26">
        <v>0.76</v>
      </c>
      <c r="S99" s="27">
        <v>0.76</v>
      </c>
      <c r="T99" s="25">
        <v>0.85</v>
      </c>
      <c r="U99" s="26">
        <v>0.9</v>
      </c>
      <c r="V99" s="27">
        <v>0.88</v>
      </c>
      <c r="W99" s="25">
        <v>0.68</v>
      </c>
      <c r="X99" s="26">
        <v>0.56999999999999995</v>
      </c>
      <c r="Y99" s="27">
        <v>0.69</v>
      </c>
      <c r="Z99" s="25">
        <v>0.74</v>
      </c>
      <c r="AA99" s="26">
        <v>0.69</v>
      </c>
      <c r="AB99" s="27">
        <v>0.74</v>
      </c>
      <c r="AC99" s="25">
        <v>0.7</v>
      </c>
      <c r="AD99" s="26">
        <v>0.67</v>
      </c>
      <c r="AE99" s="28">
        <v>0.67</v>
      </c>
      <c r="AF99" s="29"/>
      <c r="AG99" s="30">
        <f t="shared" si="6"/>
        <v>0.35000000000000003</v>
      </c>
      <c r="AH99" s="30">
        <f t="shared" si="7"/>
        <v>0.70000000000000007</v>
      </c>
      <c r="AI99" s="30">
        <f t="shared" si="8"/>
        <v>0.9</v>
      </c>
      <c r="AJ99" s="30">
        <f t="shared" si="9"/>
        <v>0.65</v>
      </c>
      <c r="AK99" s="30">
        <f t="shared" si="10"/>
        <v>0.70000000000000007</v>
      </c>
      <c r="AL99" s="30">
        <f t="shared" si="11"/>
        <v>0.70000000000000007</v>
      </c>
      <c r="AM99" s="22" t="s">
        <v>315</v>
      </c>
    </row>
    <row r="100" spans="1:41" x14ac:dyDescent="0.3">
      <c r="A100" s="1" t="s">
        <v>187</v>
      </c>
      <c r="B100" s="1" t="s">
        <v>228</v>
      </c>
      <c r="C100" s="34" t="s">
        <v>229</v>
      </c>
      <c r="D100" s="23">
        <v>200</v>
      </c>
      <c r="E100" s="22" t="s">
        <v>314</v>
      </c>
      <c r="F100" s="22" t="s">
        <v>315</v>
      </c>
      <c r="G100" s="22" t="s">
        <v>315</v>
      </c>
      <c r="H100" s="22"/>
      <c r="I100" s="22"/>
      <c r="J100" s="22"/>
      <c r="K100" s="1" t="s">
        <v>21</v>
      </c>
      <c r="L100" s="22" t="s">
        <v>13</v>
      </c>
      <c r="M100" s="24" t="s">
        <v>29</v>
      </c>
      <c r="N100" s="25">
        <v>0.25</v>
      </c>
      <c r="O100" s="26">
        <v>0.41</v>
      </c>
      <c r="P100" s="27">
        <v>0.49</v>
      </c>
      <c r="Q100" s="25">
        <v>0.64</v>
      </c>
      <c r="R100" s="26">
        <v>0.76</v>
      </c>
      <c r="S100" s="27">
        <v>0.77</v>
      </c>
      <c r="T100" s="25">
        <v>0.85</v>
      </c>
      <c r="U100" s="26">
        <v>0.91</v>
      </c>
      <c r="V100" s="27">
        <v>0.85</v>
      </c>
      <c r="W100" s="25">
        <v>0.67</v>
      </c>
      <c r="X100" s="26">
        <v>0.59</v>
      </c>
      <c r="Y100" s="27">
        <v>0.69</v>
      </c>
      <c r="Z100" s="25">
        <v>0.72</v>
      </c>
      <c r="AA100" s="26">
        <v>0.67</v>
      </c>
      <c r="AB100" s="27">
        <v>0.7</v>
      </c>
      <c r="AC100" s="25">
        <v>0.67</v>
      </c>
      <c r="AD100" s="26">
        <v>0.62</v>
      </c>
      <c r="AE100" s="28">
        <v>0.59</v>
      </c>
      <c r="AF100" s="29"/>
      <c r="AG100" s="30">
        <f t="shared" si="6"/>
        <v>0.4</v>
      </c>
      <c r="AH100" s="30">
        <f t="shared" si="7"/>
        <v>0.70000000000000007</v>
      </c>
      <c r="AI100" s="30">
        <f t="shared" si="8"/>
        <v>0.85000000000000009</v>
      </c>
      <c r="AJ100" s="30">
        <f t="shared" si="9"/>
        <v>0.65</v>
      </c>
      <c r="AK100" s="30">
        <f t="shared" si="10"/>
        <v>0.70000000000000007</v>
      </c>
      <c r="AL100" s="30">
        <f t="shared" si="11"/>
        <v>0.65</v>
      </c>
      <c r="AM100" s="22" t="s">
        <v>315</v>
      </c>
    </row>
    <row r="101" spans="1:41" x14ac:dyDescent="0.3">
      <c r="A101" s="1" t="s">
        <v>136</v>
      </c>
      <c r="B101" s="1" t="s">
        <v>230</v>
      </c>
      <c r="C101" s="34" t="s">
        <v>231</v>
      </c>
      <c r="D101" s="23">
        <v>200</v>
      </c>
      <c r="E101" s="22" t="s">
        <v>314</v>
      </c>
      <c r="F101" s="22" t="s">
        <v>315</v>
      </c>
      <c r="G101" s="22" t="s">
        <v>315</v>
      </c>
      <c r="H101" s="22"/>
      <c r="I101" s="22"/>
      <c r="J101" s="22"/>
      <c r="K101" s="1" t="s">
        <v>119</v>
      </c>
      <c r="L101" s="22" t="s">
        <v>13</v>
      </c>
      <c r="M101" s="24" t="s">
        <v>48</v>
      </c>
      <c r="N101" s="25">
        <v>0.37</v>
      </c>
      <c r="O101" s="26">
        <v>0.4</v>
      </c>
      <c r="P101" s="27">
        <v>0.49</v>
      </c>
      <c r="Q101" s="25">
        <v>0.67</v>
      </c>
      <c r="R101" s="26">
        <v>0.85</v>
      </c>
      <c r="S101" s="27">
        <v>0.93</v>
      </c>
      <c r="T101" s="25">
        <v>0.91</v>
      </c>
      <c r="U101" s="26">
        <v>0.91</v>
      </c>
      <c r="V101" s="27">
        <v>0.91</v>
      </c>
      <c r="W101" s="25">
        <v>0.71</v>
      </c>
      <c r="X101" s="26">
        <v>0.64</v>
      </c>
      <c r="Y101" s="27">
        <v>0.74</v>
      </c>
      <c r="Z101" s="25">
        <v>0.74</v>
      </c>
      <c r="AA101" s="26">
        <v>0.73</v>
      </c>
      <c r="AB101" s="27">
        <v>0.74</v>
      </c>
      <c r="AC101" s="25">
        <v>0.7</v>
      </c>
      <c r="AD101" s="26">
        <v>0.67</v>
      </c>
      <c r="AE101" s="28">
        <v>0.65</v>
      </c>
      <c r="AF101" s="29"/>
      <c r="AG101" s="30">
        <f t="shared" si="6"/>
        <v>0.4</v>
      </c>
      <c r="AH101" s="30">
        <f t="shared" si="7"/>
        <v>0.8</v>
      </c>
      <c r="AI101" s="30">
        <f t="shared" si="8"/>
        <v>0.9</v>
      </c>
      <c r="AJ101" s="30">
        <f t="shared" si="9"/>
        <v>0.70000000000000007</v>
      </c>
      <c r="AK101" s="30">
        <f t="shared" si="10"/>
        <v>0.75</v>
      </c>
      <c r="AL101" s="30">
        <f t="shared" si="11"/>
        <v>0.65</v>
      </c>
      <c r="AM101" s="22" t="s">
        <v>315</v>
      </c>
    </row>
    <row r="102" spans="1:41" ht="12.5" customHeight="1" x14ac:dyDescent="0.3">
      <c r="A102" s="1" t="s">
        <v>136</v>
      </c>
      <c r="B102" s="1" t="s">
        <v>230</v>
      </c>
      <c r="C102" s="34" t="s">
        <v>232</v>
      </c>
      <c r="D102" s="23">
        <v>200</v>
      </c>
      <c r="E102" s="22" t="s">
        <v>314</v>
      </c>
      <c r="F102" s="22" t="s">
        <v>315</v>
      </c>
      <c r="G102" s="22" t="s">
        <v>315</v>
      </c>
      <c r="H102" s="22"/>
      <c r="I102" s="22"/>
      <c r="J102" s="22"/>
      <c r="K102" s="1" t="s">
        <v>119</v>
      </c>
      <c r="L102" s="22" t="s">
        <v>13</v>
      </c>
      <c r="M102" s="24" t="s">
        <v>48</v>
      </c>
      <c r="N102" s="25">
        <v>0.37</v>
      </c>
      <c r="O102" s="26">
        <v>0.4</v>
      </c>
      <c r="P102" s="27">
        <v>0.49</v>
      </c>
      <c r="Q102" s="25">
        <v>0.67</v>
      </c>
      <c r="R102" s="26">
        <v>0.85</v>
      </c>
      <c r="S102" s="27">
        <v>0.93</v>
      </c>
      <c r="T102" s="25">
        <v>0.91</v>
      </c>
      <c r="U102" s="26">
        <v>0.91</v>
      </c>
      <c r="V102" s="27">
        <v>0.91</v>
      </c>
      <c r="W102" s="25">
        <v>0.71</v>
      </c>
      <c r="X102" s="26">
        <v>0.64</v>
      </c>
      <c r="Y102" s="27">
        <v>0.74</v>
      </c>
      <c r="Z102" s="25">
        <v>0.74</v>
      </c>
      <c r="AA102" s="26">
        <v>0.73</v>
      </c>
      <c r="AB102" s="27">
        <v>0.74</v>
      </c>
      <c r="AC102" s="25">
        <v>0.7</v>
      </c>
      <c r="AD102" s="26">
        <v>0.67</v>
      </c>
      <c r="AE102" s="28">
        <v>0.65</v>
      </c>
      <c r="AF102" s="29"/>
      <c r="AG102" s="30">
        <f t="shared" si="6"/>
        <v>0.4</v>
      </c>
      <c r="AH102" s="30">
        <f t="shared" si="7"/>
        <v>0.8</v>
      </c>
      <c r="AI102" s="30">
        <f t="shared" si="8"/>
        <v>0.9</v>
      </c>
      <c r="AJ102" s="30">
        <f t="shared" si="9"/>
        <v>0.70000000000000007</v>
      </c>
      <c r="AK102" s="30">
        <f t="shared" si="10"/>
        <v>0.75</v>
      </c>
      <c r="AL102" s="30">
        <f t="shared" si="11"/>
        <v>0.65</v>
      </c>
      <c r="AM102" s="22" t="s">
        <v>315</v>
      </c>
    </row>
    <row r="103" spans="1:41" x14ac:dyDescent="0.3">
      <c r="B103" s="34" t="s">
        <v>233</v>
      </c>
      <c r="C103" s="34" t="s">
        <v>93</v>
      </c>
      <c r="D103" s="34">
        <v>200</v>
      </c>
      <c r="E103" s="34" t="s">
        <v>319</v>
      </c>
      <c r="F103" s="22" t="s">
        <v>408</v>
      </c>
      <c r="G103" s="22" t="s">
        <v>409</v>
      </c>
      <c r="H103" s="22" t="s">
        <v>410</v>
      </c>
      <c r="I103" s="55">
        <v>0.40300000000000002</v>
      </c>
      <c r="J103" s="22"/>
      <c r="K103" s="34" t="s">
        <v>197</v>
      </c>
      <c r="L103" s="34" t="s">
        <v>25</v>
      </c>
      <c r="M103" s="54" t="s">
        <v>88</v>
      </c>
      <c r="N103" s="36">
        <v>0.37</v>
      </c>
      <c r="O103" s="50">
        <v>0.54</v>
      </c>
      <c r="P103" s="37">
        <v>0.7</v>
      </c>
      <c r="Q103" s="36">
        <v>0.83</v>
      </c>
      <c r="R103" s="50">
        <v>0.85</v>
      </c>
      <c r="S103" s="37">
        <v>0.86</v>
      </c>
      <c r="T103" s="36">
        <v>0.9</v>
      </c>
      <c r="U103" s="50">
        <v>0.89</v>
      </c>
      <c r="V103" s="37">
        <v>0.85</v>
      </c>
      <c r="W103" s="36">
        <v>0.8</v>
      </c>
      <c r="X103" s="50">
        <v>0.86</v>
      </c>
      <c r="Y103" s="37">
        <v>0.87</v>
      </c>
      <c r="Z103" s="36">
        <v>0.82</v>
      </c>
      <c r="AA103" s="50">
        <v>0.8</v>
      </c>
      <c r="AB103" s="37">
        <v>0.72</v>
      </c>
      <c r="AC103" s="36">
        <v>0.66</v>
      </c>
      <c r="AD103" s="50">
        <v>0.63</v>
      </c>
      <c r="AE103" s="38">
        <v>0.6</v>
      </c>
      <c r="AF103" s="39"/>
      <c r="AG103" s="30">
        <f t="shared" si="6"/>
        <v>0.55000000000000004</v>
      </c>
      <c r="AH103" s="30">
        <f t="shared" si="7"/>
        <v>0.85000000000000009</v>
      </c>
      <c r="AI103" s="30">
        <f t="shared" si="8"/>
        <v>0.9</v>
      </c>
      <c r="AJ103" s="30">
        <f t="shared" si="9"/>
        <v>0.85000000000000009</v>
      </c>
      <c r="AK103" s="30">
        <f t="shared" si="10"/>
        <v>0.8</v>
      </c>
      <c r="AL103" s="30">
        <f t="shared" si="11"/>
        <v>0.65</v>
      </c>
      <c r="AM103" s="34"/>
      <c r="AN103" s="34"/>
    </row>
    <row r="104" spans="1:41" ht="13.5" x14ac:dyDescent="0.3">
      <c r="A104" s="1" t="s">
        <v>234</v>
      </c>
      <c r="B104" s="52" t="s">
        <v>235</v>
      </c>
      <c r="C104" s="34" t="s">
        <v>93</v>
      </c>
      <c r="D104" s="23">
        <v>200</v>
      </c>
      <c r="E104" s="22" t="s">
        <v>319</v>
      </c>
      <c r="F104" s="22" t="s">
        <v>408</v>
      </c>
      <c r="G104" s="22" t="s">
        <v>409</v>
      </c>
      <c r="H104" s="22" t="s">
        <v>411</v>
      </c>
      <c r="I104" s="55">
        <v>0.46200000000000002</v>
      </c>
      <c r="J104" s="22"/>
      <c r="K104" s="1" t="s">
        <v>197</v>
      </c>
      <c r="L104" s="22" t="s">
        <v>25</v>
      </c>
      <c r="M104" s="24" t="s">
        <v>88</v>
      </c>
      <c r="N104" s="25">
        <v>0.37</v>
      </c>
      <c r="O104" s="26">
        <v>0.54</v>
      </c>
      <c r="P104" s="27">
        <v>0.72</v>
      </c>
      <c r="Q104" s="25">
        <v>0.85</v>
      </c>
      <c r="R104" s="26">
        <v>0.85</v>
      </c>
      <c r="S104" s="27">
        <v>0.85</v>
      </c>
      <c r="T104" s="25">
        <v>0.92</v>
      </c>
      <c r="U104" s="26">
        <v>0.93</v>
      </c>
      <c r="V104" s="27">
        <v>0.87</v>
      </c>
      <c r="W104" s="25">
        <v>0.81</v>
      </c>
      <c r="X104" s="26">
        <v>0.86</v>
      </c>
      <c r="Y104" s="27">
        <v>0.86</v>
      </c>
      <c r="Z104" s="25">
        <v>0.81</v>
      </c>
      <c r="AA104" s="26">
        <v>0.78</v>
      </c>
      <c r="AB104" s="27">
        <v>0.67</v>
      </c>
      <c r="AC104" s="25">
        <v>0.66</v>
      </c>
      <c r="AD104" s="26">
        <v>0.63</v>
      </c>
      <c r="AE104" s="28">
        <v>0.59</v>
      </c>
      <c r="AF104" s="29"/>
      <c r="AG104" s="30">
        <f t="shared" si="6"/>
        <v>0.55000000000000004</v>
      </c>
      <c r="AH104" s="30">
        <f t="shared" si="7"/>
        <v>0.85000000000000009</v>
      </c>
      <c r="AI104" s="30">
        <f t="shared" si="8"/>
        <v>0.9</v>
      </c>
      <c r="AJ104" s="30">
        <f t="shared" si="9"/>
        <v>0.85000000000000009</v>
      </c>
      <c r="AK104" s="30">
        <f t="shared" si="10"/>
        <v>0.75</v>
      </c>
      <c r="AL104" s="30">
        <f t="shared" si="11"/>
        <v>0.65</v>
      </c>
      <c r="AM104" s="22" t="s">
        <v>412</v>
      </c>
    </row>
    <row r="105" spans="1:41" ht="13.5" x14ac:dyDescent="0.3">
      <c r="B105" s="1" t="s">
        <v>236</v>
      </c>
      <c r="C105" s="31" t="s">
        <v>57</v>
      </c>
      <c r="D105" s="23">
        <v>200</v>
      </c>
      <c r="E105" s="22" t="s">
        <v>314</v>
      </c>
      <c r="F105" s="22" t="s">
        <v>413</v>
      </c>
      <c r="G105" s="22" t="s">
        <v>367</v>
      </c>
      <c r="H105" s="22" t="s">
        <v>335</v>
      </c>
      <c r="I105" s="40">
        <v>0.37</v>
      </c>
      <c r="J105" s="22"/>
      <c r="K105" s="1" t="s">
        <v>237</v>
      </c>
      <c r="L105" s="22" t="s">
        <v>25</v>
      </c>
      <c r="M105" s="33" t="s">
        <v>88</v>
      </c>
      <c r="N105" s="25">
        <v>0.37</v>
      </c>
      <c r="O105" s="26">
        <v>0.61</v>
      </c>
      <c r="P105" s="27">
        <v>0.76</v>
      </c>
      <c r="Q105" s="25">
        <v>0.83</v>
      </c>
      <c r="R105" s="26">
        <v>0.82</v>
      </c>
      <c r="S105" s="27">
        <v>0.83</v>
      </c>
      <c r="T105" s="25">
        <v>0.88</v>
      </c>
      <c r="U105" s="26">
        <v>0.91</v>
      </c>
      <c r="V105" s="27">
        <v>0.87</v>
      </c>
      <c r="W105" s="25">
        <v>0.85</v>
      </c>
      <c r="X105" s="26">
        <v>0.92</v>
      </c>
      <c r="Y105" s="27">
        <v>0.89</v>
      </c>
      <c r="Z105" s="25">
        <v>0.85</v>
      </c>
      <c r="AA105" s="26">
        <v>0.79</v>
      </c>
      <c r="AB105" s="27">
        <v>0.7</v>
      </c>
      <c r="AC105" s="25">
        <v>64</v>
      </c>
      <c r="AD105" s="26">
        <v>0.6</v>
      </c>
      <c r="AE105" s="28">
        <v>0.57999999999999996</v>
      </c>
      <c r="AF105" s="29"/>
      <c r="AG105" s="30">
        <f t="shared" si="6"/>
        <v>0.60000000000000009</v>
      </c>
      <c r="AH105" s="30">
        <f t="shared" si="7"/>
        <v>0.85000000000000009</v>
      </c>
      <c r="AI105" s="30">
        <f t="shared" si="8"/>
        <v>0.9</v>
      </c>
      <c r="AJ105" s="30">
        <f t="shared" si="9"/>
        <v>0.9</v>
      </c>
      <c r="AK105" s="30">
        <f t="shared" si="10"/>
        <v>0.8</v>
      </c>
      <c r="AL105" s="30">
        <f t="shared" si="11"/>
        <v>1</v>
      </c>
      <c r="AM105" s="22" t="s">
        <v>414</v>
      </c>
    </row>
    <row r="106" spans="1:41" ht="13.5" x14ac:dyDescent="0.3">
      <c r="A106" s="1" t="s">
        <v>183</v>
      </c>
      <c r="B106" s="1" t="s">
        <v>238</v>
      </c>
      <c r="C106" s="31" t="s">
        <v>8</v>
      </c>
      <c r="D106" s="23">
        <v>200</v>
      </c>
      <c r="E106" s="22" t="s">
        <v>314</v>
      </c>
      <c r="F106" s="22" t="s">
        <v>402</v>
      </c>
      <c r="G106" s="22" t="s">
        <v>403</v>
      </c>
      <c r="H106" s="22" t="s">
        <v>379</v>
      </c>
      <c r="I106" s="55">
        <v>0.318</v>
      </c>
      <c r="J106" s="22"/>
      <c r="K106" s="1" t="s">
        <v>239</v>
      </c>
      <c r="L106" s="22" t="s">
        <v>25</v>
      </c>
      <c r="M106" s="24" t="s">
        <v>26</v>
      </c>
      <c r="N106" s="25">
        <v>0.38</v>
      </c>
      <c r="O106" s="26">
        <v>0.49</v>
      </c>
      <c r="P106" s="27">
        <v>0.71</v>
      </c>
      <c r="Q106" s="25">
        <v>0.88</v>
      </c>
      <c r="R106" s="26">
        <v>0.95</v>
      </c>
      <c r="S106" s="27">
        <v>0.92</v>
      </c>
      <c r="T106" s="25">
        <v>0.98</v>
      </c>
      <c r="U106" s="26">
        <v>0.92</v>
      </c>
      <c r="V106" s="27">
        <v>0.88</v>
      </c>
      <c r="W106" s="25">
        <v>0.84</v>
      </c>
      <c r="X106" s="26">
        <v>0.94</v>
      </c>
      <c r="Y106" s="27">
        <v>0.93</v>
      </c>
      <c r="Z106" s="25">
        <v>0.9</v>
      </c>
      <c r="AA106" s="26">
        <v>0.79</v>
      </c>
      <c r="AB106" s="27">
        <v>0.71</v>
      </c>
      <c r="AC106" s="25">
        <v>0.7</v>
      </c>
      <c r="AD106" s="26">
        <v>0.73</v>
      </c>
      <c r="AE106" s="28">
        <v>0.69</v>
      </c>
      <c r="AF106" s="29"/>
      <c r="AG106" s="30">
        <f t="shared" si="6"/>
        <v>0.55000000000000004</v>
      </c>
      <c r="AH106" s="30">
        <f t="shared" si="7"/>
        <v>0.9</v>
      </c>
      <c r="AI106" s="30">
        <f t="shared" si="8"/>
        <v>0.95000000000000007</v>
      </c>
      <c r="AJ106" s="30">
        <f t="shared" si="9"/>
        <v>0.9</v>
      </c>
      <c r="AK106" s="30">
        <f t="shared" si="10"/>
        <v>0.8</v>
      </c>
      <c r="AL106" s="30">
        <f t="shared" si="11"/>
        <v>0.70000000000000007</v>
      </c>
      <c r="AM106" s="22" t="s">
        <v>404</v>
      </c>
    </row>
    <row r="107" spans="1:41" ht="13.5" x14ac:dyDescent="0.3">
      <c r="B107" s="52" t="s">
        <v>240</v>
      </c>
      <c r="C107" s="34" t="s">
        <v>8</v>
      </c>
      <c r="D107" s="23">
        <v>200</v>
      </c>
      <c r="E107" s="22" t="s">
        <v>315</v>
      </c>
      <c r="F107" s="22" t="s">
        <v>373</v>
      </c>
      <c r="G107" s="22" t="s">
        <v>373</v>
      </c>
      <c r="H107" s="22"/>
      <c r="I107" s="22"/>
      <c r="J107" s="22" t="s">
        <v>179</v>
      </c>
      <c r="K107" s="1" t="s">
        <v>24</v>
      </c>
      <c r="L107" s="22" t="s">
        <v>25</v>
      </c>
      <c r="M107" s="24" t="s">
        <v>29</v>
      </c>
      <c r="N107" s="25">
        <v>0.38</v>
      </c>
      <c r="O107" s="26">
        <v>0.51</v>
      </c>
      <c r="P107" s="27">
        <v>0.49</v>
      </c>
      <c r="Q107" s="25">
        <v>0.5</v>
      </c>
      <c r="R107" s="26">
        <v>0.52</v>
      </c>
      <c r="S107" s="27">
        <v>0.64</v>
      </c>
      <c r="T107" s="25">
        <v>0.7</v>
      </c>
      <c r="U107" s="26">
        <v>0.8</v>
      </c>
      <c r="V107" s="27">
        <v>0.88</v>
      </c>
      <c r="W107" s="25">
        <v>0.96</v>
      </c>
      <c r="X107" s="26">
        <v>0.94</v>
      </c>
      <c r="Y107" s="27">
        <v>0.92</v>
      </c>
      <c r="Z107" s="25">
        <v>0.87</v>
      </c>
      <c r="AA107" s="26">
        <v>0.77</v>
      </c>
      <c r="AB107" s="27">
        <v>0.71</v>
      </c>
      <c r="AC107" s="25">
        <v>0.71</v>
      </c>
      <c r="AD107" s="26">
        <v>0.73</v>
      </c>
      <c r="AE107" s="28">
        <v>0.68</v>
      </c>
      <c r="AF107" s="29"/>
      <c r="AG107" s="30">
        <f t="shared" si="6"/>
        <v>0.45</v>
      </c>
      <c r="AH107" s="30">
        <f t="shared" si="7"/>
        <v>0.55000000000000004</v>
      </c>
      <c r="AI107" s="30">
        <f t="shared" si="8"/>
        <v>0.8</v>
      </c>
      <c r="AJ107" s="30">
        <f t="shared" si="9"/>
        <v>0.95000000000000007</v>
      </c>
      <c r="AK107" s="30">
        <f t="shared" si="10"/>
        <v>0.8</v>
      </c>
      <c r="AL107" s="30">
        <f t="shared" si="11"/>
        <v>0.70000000000000007</v>
      </c>
      <c r="AM107" s="22" t="s">
        <v>415</v>
      </c>
    </row>
    <row r="108" spans="1:41" ht="13.5" x14ac:dyDescent="0.3">
      <c r="B108" s="1" t="s">
        <v>241</v>
      </c>
      <c r="C108" s="31" t="s">
        <v>62</v>
      </c>
      <c r="D108" s="23">
        <v>200</v>
      </c>
      <c r="E108" s="22" t="s">
        <v>314</v>
      </c>
      <c r="F108" s="22" t="s">
        <v>367</v>
      </c>
      <c r="G108" s="22" t="s">
        <v>367</v>
      </c>
      <c r="H108" s="22"/>
      <c r="I108" s="22"/>
      <c r="J108" s="22"/>
      <c r="K108" s="30" t="s">
        <v>119</v>
      </c>
      <c r="L108" s="32" t="s">
        <v>13</v>
      </c>
      <c r="M108" s="33" t="s">
        <v>22</v>
      </c>
      <c r="N108" s="25">
        <v>0.35</v>
      </c>
      <c r="O108" s="26">
        <v>0.55000000000000004</v>
      </c>
      <c r="P108" s="27">
        <v>0.65</v>
      </c>
      <c r="Q108" s="25">
        <v>0.64</v>
      </c>
      <c r="R108" s="26">
        <v>0.63</v>
      </c>
      <c r="S108" s="27">
        <v>0.69</v>
      </c>
      <c r="T108" s="25">
        <v>0.71</v>
      </c>
      <c r="U108" s="26">
        <v>0.76</v>
      </c>
      <c r="V108" s="27">
        <v>0.74</v>
      </c>
      <c r="W108" s="25">
        <v>0.72</v>
      </c>
      <c r="X108" s="26">
        <v>0.77</v>
      </c>
      <c r="Y108" s="27">
        <v>0.78</v>
      </c>
      <c r="Z108" s="25">
        <v>0.77</v>
      </c>
      <c r="AA108" s="26">
        <v>0.74</v>
      </c>
      <c r="AB108" s="27">
        <v>0.68</v>
      </c>
      <c r="AC108" s="25">
        <v>0.61</v>
      </c>
      <c r="AD108" s="26">
        <v>0.54</v>
      </c>
      <c r="AE108" s="28">
        <v>0.49</v>
      </c>
      <c r="AF108" s="29"/>
      <c r="AG108" s="30">
        <f t="shared" si="6"/>
        <v>0.5</v>
      </c>
      <c r="AH108" s="30">
        <f t="shared" si="7"/>
        <v>0.65</v>
      </c>
      <c r="AI108" s="30">
        <f t="shared" si="8"/>
        <v>0.75</v>
      </c>
      <c r="AJ108" s="30">
        <f t="shared" si="9"/>
        <v>0.75</v>
      </c>
      <c r="AK108" s="30">
        <f t="shared" si="10"/>
        <v>0.75</v>
      </c>
      <c r="AL108" s="30">
        <f t="shared" si="11"/>
        <v>0.55000000000000004</v>
      </c>
      <c r="AM108" s="22" t="s">
        <v>416</v>
      </c>
    </row>
    <row r="109" spans="1:41" ht="25" x14ac:dyDescent="0.3">
      <c r="A109" s="1" t="s">
        <v>234</v>
      </c>
      <c r="B109" s="52" t="s">
        <v>242</v>
      </c>
      <c r="C109" s="34" t="s">
        <v>93</v>
      </c>
      <c r="D109" s="23">
        <v>200</v>
      </c>
      <c r="E109" s="22" t="s">
        <v>319</v>
      </c>
      <c r="F109" s="22" t="s">
        <v>408</v>
      </c>
      <c r="G109" s="22" t="s">
        <v>409</v>
      </c>
      <c r="H109" s="22" t="s">
        <v>417</v>
      </c>
      <c r="I109" s="55">
        <v>0.50900000000000001</v>
      </c>
      <c r="J109" s="22"/>
      <c r="K109" s="1" t="s">
        <v>134</v>
      </c>
      <c r="L109" s="22" t="s">
        <v>13</v>
      </c>
      <c r="M109" s="24" t="s">
        <v>88</v>
      </c>
      <c r="N109" s="25">
        <v>0.38</v>
      </c>
      <c r="O109" s="26">
        <v>0.54</v>
      </c>
      <c r="P109" s="27">
        <v>0.72</v>
      </c>
      <c r="Q109" s="25">
        <v>0.85</v>
      </c>
      <c r="R109" s="26">
        <v>0.84</v>
      </c>
      <c r="S109" s="27">
        <v>0.84</v>
      </c>
      <c r="T109" s="25">
        <v>0.9</v>
      </c>
      <c r="U109" s="26">
        <v>0.91</v>
      </c>
      <c r="V109" s="27">
        <v>0.85</v>
      </c>
      <c r="W109" s="25">
        <v>0.79</v>
      </c>
      <c r="X109" s="26">
        <v>0.84</v>
      </c>
      <c r="Y109" s="27">
        <v>0.83</v>
      </c>
      <c r="Z109" s="25">
        <v>0.79</v>
      </c>
      <c r="AA109" s="26">
        <v>0.76</v>
      </c>
      <c r="AB109" s="27">
        <v>0.65</v>
      </c>
      <c r="AC109" s="25">
        <v>0.6</v>
      </c>
      <c r="AD109" s="26">
        <v>0.56000000000000005</v>
      </c>
      <c r="AE109" s="28">
        <v>0.5</v>
      </c>
      <c r="AF109" s="29"/>
      <c r="AG109" s="30">
        <f t="shared" si="6"/>
        <v>0.55000000000000004</v>
      </c>
      <c r="AH109" s="30">
        <f t="shared" si="7"/>
        <v>0.85000000000000009</v>
      </c>
      <c r="AI109" s="30">
        <f t="shared" si="8"/>
        <v>0.9</v>
      </c>
      <c r="AJ109" s="30">
        <f t="shared" si="9"/>
        <v>0.8</v>
      </c>
      <c r="AK109" s="30">
        <f t="shared" si="10"/>
        <v>0.75</v>
      </c>
      <c r="AL109" s="30">
        <f t="shared" si="11"/>
        <v>0.55000000000000004</v>
      </c>
      <c r="AM109" s="64" t="s">
        <v>418</v>
      </c>
    </row>
    <row r="110" spans="1:41" ht="13.5" x14ac:dyDescent="0.3">
      <c r="B110" s="52" t="s">
        <v>243</v>
      </c>
      <c r="C110" s="34" t="s">
        <v>57</v>
      </c>
      <c r="D110" s="23">
        <v>200</v>
      </c>
      <c r="E110" s="22" t="s">
        <v>319</v>
      </c>
      <c r="F110" s="22" t="s">
        <v>367</v>
      </c>
      <c r="G110" s="22" t="s">
        <v>367</v>
      </c>
      <c r="H110" s="22"/>
      <c r="I110" s="22"/>
      <c r="J110" s="22"/>
      <c r="K110" s="30" t="s">
        <v>209</v>
      </c>
      <c r="L110" s="32" t="s">
        <v>25</v>
      </c>
      <c r="M110" s="33" t="s">
        <v>48</v>
      </c>
      <c r="N110" s="25">
        <v>0.38</v>
      </c>
      <c r="O110" s="26">
        <v>0.61</v>
      </c>
      <c r="P110" s="27">
        <v>0.68</v>
      </c>
      <c r="Q110" s="25">
        <v>0.68</v>
      </c>
      <c r="R110" s="26">
        <v>0.68</v>
      </c>
      <c r="S110" s="27">
        <v>0.72</v>
      </c>
      <c r="T110" s="25">
        <v>0.75</v>
      </c>
      <c r="U110" s="26">
        <v>0.83</v>
      </c>
      <c r="V110" s="27">
        <v>0.81</v>
      </c>
      <c r="W110" s="25">
        <v>0.77</v>
      </c>
      <c r="X110" s="26">
        <v>0.82</v>
      </c>
      <c r="Y110" s="27">
        <v>0.87</v>
      </c>
      <c r="Z110" s="25">
        <v>0.87</v>
      </c>
      <c r="AA110" s="26">
        <v>0.88</v>
      </c>
      <c r="AB110" s="27">
        <v>0.86</v>
      </c>
      <c r="AC110" s="25">
        <v>0.81</v>
      </c>
      <c r="AD110" s="26">
        <v>0.78</v>
      </c>
      <c r="AE110" s="28">
        <v>0.71</v>
      </c>
      <c r="AF110" s="29"/>
      <c r="AG110" s="30">
        <f t="shared" si="6"/>
        <v>0.55000000000000004</v>
      </c>
      <c r="AH110" s="30">
        <f t="shared" si="7"/>
        <v>0.70000000000000007</v>
      </c>
      <c r="AI110" s="30">
        <f t="shared" si="8"/>
        <v>0.8</v>
      </c>
      <c r="AJ110" s="30">
        <f t="shared" si="9"/>
        <v>0.8</v>
      </c>
      <c r="AK110" s="30">
        <f t="shared" si="10"/>
        <v>0.85000000000000009</v>
      </c>
      <c r="AL110" s="30">
        <f t="shared" si="11"/>
        <v>0.75</v>
      </c>
      <c r="AM110" s="22" t="s">
        <v>419</v>
      </c>
    </row>
    <row r="111" spans="1:41" x14ac:dyDescent="0.3">
      <c r="A111" s="1" t="s">
        <v>187</v>
      </c>
      <c r="B111" s="1" t="s">
        <v>244</v>
      </c>
      <c r="C111" s="34" t="s">
        <v>245</v>
      </c>
      <c r="D111" s="23">
        <v>200</v>
      </c>
      <c r="E111" s="22" t="s">
        <v>314</v>
      </c>
      <c r="F111" s="22" t="s">
        <v>315</v>
      </c>
      <c r="G111" s="22" t="s">
        <v>315</v>
      </c>
      <c r="H111" s="22"/>
      <c r="I111" s="22"/>
      <c r="J111" s="22"/>
      <c r="K111" s="1" t="s">
        <v>246</v>
      </c>
      <c r="L111" s="22" t="s">
        <v>13</v>
      </c>
      <c r="M111" s="24" t="s">
        <v>29</v>
      </c>
      <c r="N111" s="25">
        <v>0.28999999999999998</v>
      </c>
      <c r="O111" s="26">
        <v>0.46</v>
      </c>
      <c r="P111" s="27">
        <v>0.6</v>
      </c>
      <c r="Q111" s="25">
        <v>0.71</v>
      </c>
      <c r="R111" s="26">
        <v>0.79</v>
      </c>
      <c r="S111" s="27">
        <v>0.79</v>
      </c>
      <c r="T111" s="25">
        <v>0.85</v>
      </c>
      <c r="U111" s="26">
        <v>0.91</v>
      </c>
      <c r="V111" s="27">
        <v>0.91</v>
      </c>
      <c r="W111" s="25">
        <v>0.74</v>
      </c>
      <c r="X111" s="26">
        <v>0.66</v>
      </c>
      <c r="Y111" s="27">
        <v>0.755</v>
      </c>
      <c r="Z111" s="25">
        <v>0.78</v>
      </c>
      <c r="AA111" s="26">
        <v>0.73</v>
      </c>
      <c r="AB111" s="27">
        <v>0.73</v>
      </c>
      <c r="AC111" s="25">
        <v>0.69</v>
      </c>
      <c r="AD111" s="26">
        <v>0.65</v>
      </c>
      <c r="AE111" s="28">
        <v>0.63</v>
      </c>
      <c r="AF111" s="29"/>
      <c r="AG111" s="30">
        <f t="shared" si="6"/>
        <v>0.45</v>
      </c>
      <c r="AH111" s="30">
        <f t="shared" si="7"/>
        <v>0.75</v>
      </c>
      <c r="AI111" s="30">
        <f t="shared" si="8"/>
        <v>0.9</v>
      </c>
      <c r="AJ111" s="30">
        <f t="shared" si="9"/>
        <v>0.70000000000000007</v>
      </c>
      <c r="AK111" s="30">
        <f t="shared" si="10"/>
        <v>0.75</v>
      </c>
      <c r="AL111" s="30">
        <f t="shared" si="11"/>
        <v>0.65</v>
      </c>
      <c r="AM111" s="22" t="s">
        <v>315</v>
      </c>
      <c r="AO111" s="10"/>
    </row>
    <row r="112" spans="1:41" ht="13.5" x14ac:dyDescent="0.3">
      <c r="A112" s="1" t="s">
        <v>247</v>
      </c>
      <c r="B112" s="1" t="s">
        <v>248</v>
      </c>
      <c r="C112" s="34" t="s">
        <v>223</v>
      </c>
      <c r="D112" s="23">
        <v>750</v>
      </c>
      <c r="E112" s="22" t="s">
        <v>319</v>
      </c>
      <c r="F112" s="22" t="s">
        <v>364</v>
      </c>
      <c r="G112" s="22" t="s">
        <v>357</v>
      </c>
      <c r="H112" s="22" t="s">
        <v>420</v>
      </c>
      <c r="I112" s="40">
        <v>0.7</v>
      </c>
      <c r="J112" s="22"/>
      <c r="K112" s="1" t="s">
        <v>249</v>
      </c>
      <c r="L112" s="22" t="s">
        <v>13</v>
      </c>
      <c r="M112" s="24" t="s">
        <v>115</v>
      </c>
      <c r="N112" s="25">
        <v>0.41</v>
      </c>
      <c r="O112" s="26">
        <v>0.5</v>
      </c>
      <c r="P112" s="27">
        <v>0.51</v>
      </c>
      <c r="Q112" s="25">
        <v>0.5</v>
      </c>
      <c r="R112" s="26">
        <v>0.54</v>
      </c>
      <c r="S112" s="27">
        <v>0.65</v>
      </c>
      <c r="T112" s="25">
        <v>0.65</v>
      </c>
      <c r="U112" s="26">
        <v>0.72</v>
      </c>
      <c r="V112" s="27">
        <v>0.74</v>
      </c>
      <c r="W112" s="25">
        <v>0.73</v>
      </c>
      <c r="X112" s="26">
        <v>0.66</v>
      </c>
      <c r="Y112" s="27">
        <v>0.64</v>
      </c>
      <c r="Z112" s="25">
        <v>0.6</v>
      </c>
      <c r="AA112" s="26">
        <v>0.56000000000000005</v>
      </c>
      <c r="AB112" s="27">
        <v>0.52</v>
      </c>
      <c r="AC112" s="25">
        <v>0.49</v>
      </c>
      <c r="AD112" s="26">
        <v>0.46</v>
      </c>
      <c r="AE112" s="28">
        <v>0.42</v>
      </c>
      <c r="AF112" s="29"/>
      <c r="AG112" s="30">
        <f t="shared" si="6"/>
        <v>0.45</v>
      </c>
      <c r="AH112" s="30">
        <f t="shared" si="7"/>
        <v>0.55000000000000004</v>
      </c>
      <c r="AI112" s="30">
        <f t="shared" si="8"/>
        <v>0.70000000000000007</v>
      </c>
      <c r="AJ112" s="30">
        <f t="shared" si="9"/>
        <v>0.70000000000000007</v>
      </c>
      <c r="AK112" s="30">
        <f t="shared" si="10"/>
        <v>0.55000000000000004</v>
      </c>
      <c r="AL112" s="30">
        <f t="shared" si="11"/>
        <v>0.45</v>
      </c>
      <c r="AM112" s="22" t="s">
        <v>421</v>
      </c>
    </row>
    <row r="113" spans="1:41" ht="13.5" x14ac:dyDescent="0.3">
      <c r="A113" s="1" t="s">
        <v>247</v>
      </c>
      <c r="B113" s="1" t="s">
        <v>250</v>
      </c>
      <c r="C113" s="34" t="s">
        <v>223</v>
      </c>
      <c r="D113" s="23">
        <v>750</v>
      </c>
      <c r="E113" s="22" t="s">
        <v>319</v>
      </c>
      <c r="F113" s="22" t="s">
        <v>422</v>
      </c>
      <c r="G113" s="22" t="s">
        <v>423</v>
      </c>
      <c r="H113" s="22" t="s">
        <v>424</v>
      </c>
      <c r="I113" s="40">
        <v>0.7</v>
      </c>
      <c r="J113" s="22"/>
      <c r="K113" s="1" t="s">
        <v>186</v>
      </c>
      <c r="L113" s="22" t="s">
        <v>13</v>
      </c>
      <c r="M113" s="24" t="s">
        <v>10</v>
      </c>
      <c r="N113" s="25">
        <v>0.42</v>
      </c>
      <c r="O113" s="26">
        <v>0.51</v>
      </c>
      <c r="P113" s="27">
        <v>0.56000000000000005</v>
      </c>
      <c r="Q113" s="25">
        <v>0.56999999999999995</v>
      </c>
      <c r="R113" s="26">
        <v>0.66</v>
      </c>
      <c r="S113" s="27">
        <v>0.72</v>
      </c>
      <c r="T113" s="25">
        <v>0.69</v>
      </c>
      <c r="U113" s="26">
        <v>0.74</v>
      </c>
      <c r="V113" s="27">
        <v>0.75</v>
      </c>
      <c r="W113" s="25">
        <v>0.71</v>
      </c>
      <c r="X113" s="26">
        <v>0.65</v>
      </c>
      <c r="Y113" s="27">
        <v>0.63</v>
      </c>
      <c r="Z113" s="25">
        <v>0.6</v>
      </c>
      <c r="AA113" s="26">
        <v>0.56999999999999995</v>
      </c>
      <c r="AB113" s="27">
        <v>0.53</v>
      </c>
      <c r="AC113" s="25">
        <v>0.49</v>
      </c>
      <c r="AD113" s="26">
        <v>0.47</v>
      </c>
      <c r="AE113" s="28">
        <v>0.42</v>
      </c>
      <c r="AF113" s="29"/>
      <c r="AG113" s="30">
        <f t="shared" si="6"/>
        <v>0.5</v>
      </c>
      <c r="AH113" s="30">
        <f t="shared" si="7"/>
        <v>0.65</v>
      </c>
      <c r="AI113" s="30">
        <f t="shared" si="8"/>
        <v>0.75</v>
      </c>
      <c r="AJ113" s="30">
        <f t="shared" si="9"/>
        <v>0.65</v>
      </c>
      <c r="AK113" s="30">
        <f t="shared" si="10"/>
        <v>0.55000000000000004</v>
      </c>
      <c r="AL113" s="30">
        <f t="shared" si="11"/>
        <v>0.45</v>
      </c>
      <c r="AM113" s="22" t="s">
        <v>425</v>
      </c>
    </row>
    <row r="114" spans="1:41" x14ac:dyDescent="0.3">
      <c r="A114" s="1" t="s">
        <v>152</v>
      </c>
      <c r="B114" s="52" t="s">
        <v>251</v>
      </c>
      <c r="C114" s="34" t="s">
        <v>129</v>
      </c>
      <c r="D114" s="23">
        <v>200</v>
      </c>
      <c r="E114" s="22" t="s">
        <v>319</v>
      </c>
      <c r="F114" s="22" t="s">
        <v>426</v>
      </c>
      <c r="G114" s="22" t="s">
        <v>427</v>
      </c>
      <c r="H114" s="22" t="s">
        <v>354</v>
      </c>
      <c r="I114" s="22"/>
      <c r="J114" s="22"/>
      <c r="K114" s="1" t="s">
        <v>252</v>
      </c>
      <c r="L114" s="22" t="s">
        <v>43</v>
      </c>
      <c r="M114" s="24" t="s">
        <v>51</v>
      </c>
      <c r="N114" s="25">
        <v>0.42</v>
      </c>
      <c r="O114" s="26">
        <v>0.52</v>
      </c>
      <c r="P114" s="27">
        <v>0.65</v>
      </c>
      <c r="Q114" s="25">
        <v>0.81</v>
      </c>
      <c r="R114" s="26">
        <v>1.07</v>
      </c>
      <c r="S114" s="27">
        <v>1.08</v>
      </c>
      <c r="T114" s="25">
        <v>1</v>
      </c>
      <c r="U114" s="26">
        <v>0.98</v>
      </c>
      <c r="V114" s="27">
        <v>0.95</v>
      </c>
      <c r="W114" s="25">
        <v>0.91</v>
      </c>
      <c r="X114" s="26">
        <v>0.95</v>
      </c>
      <c r="Y114" s="27">
        <v>0.98</v>
      </c>
      <c r="Z114" s="25">
        <v>0.93</v>
      </c>
      <c r="AA114" s="26">
        <v>0.89</v>
      </c>
      <c r="AB114" s="27">
        <v>0.84</v>
      </c>
      <c r="AC114" s="25">
        <v>0.87</v>
      </c>
      <c r="AD114" s="26">
        <v>0.92</v>
      </c>
      <c r="AE114" s="28">
        <v>0.87</v>
      </c>
      <c r="AF114" s="29"/>
      <c r="AG114" s="30">
        <f t="shared" si="6"/>
        <v>0.55000000000000004</v>
      </c>
      <c r="AH114" s="30">
        <f t="shared" si="7"/>
        <v>1</v>
      </c>
      <c r="AI114" s="30">
        <f t="shared" si="8"/>
        <v>1</v>
      </c>
      <c r="AJ114" s="30">
        <f t="shared" si="9"/>
        <v>0.95000000000000007</v>
      </c>
      <c r="AK114" s="30">
        <f t="shared" si="10"/>
        <v>0.9</v>
      </c>
      <c r="AL114" s="30">
        <f t="shared" si="11"/>
        <v>0.9</v>
      </c>
      <c r="AM114" s="22" t="s">
        <v>428</v>
      </c>
    </row>
    <row r="115" spans="1:41" ht="13.5" customHeight="1" x14ac:dyDescent="0.3">
      <c r="A115" s="1" t="s">
        <v>152</v>
      </c>
      <c r="B115" s="52" t="s">
        <v>253</v>
      </c>
      <c r="C115" s="34" t="s">
        <v>93</v>
      </c>
      <c r="D115" s="23">
        <v>200</v>
      </c>
      <c r="E115" s="22" t="s">
        <v>319</v>
      </c>
      <c r="F115" s="22" t="s">
        <v>426</v>
      </c>
      <c r="G115" s="22" t="s">
        <v>427</v>
      </c>
      <c r="H115" s="22" t="s">
        <v>354</v>
      </c>
      <c r="I115" s="22"/>
      <c r="J115" s="22"/>
      <c r="K115" s="1" t="s">
        <v>252</v>
      </c>
      <c r="L115" s="22" t="s">
        <v>43</v>
      </c>
      <c r="M115" s="24" t="s">
        <v>51</v>
      </c>
      <c r="N115" s="25">
        <v>0.42</v>
      </c>
      <c r="O115" s="26">
        <v>0.53</v>
      </c>
      <c r="P115" s="27">
        <v>0.65</v>
      </c>
      <c r="Q115" s="25">
        <v>0.81</v>
      </c>
      <c r="R115" s="26">
        <v>1.06</v>
      </c>
      <c r="S115" s="27">
        <v>1.08</v>
      </c>
      <c r="T115" s="25">
        <v>1</v>
      </c>
      <c r="U115" s="26">
        <v>0.97</v>
      </c>
      <c r="V115" s="27">
        <v>0.94</v>
      </c>
      <c r="W115" s="25">
        <v>0.9</v>
      </c>
      <c r="X115" s="26">
        <v>0.95</v>
      </c>
      <c r="Y115" s="27">
        <v>0.97</v>
      </c>
      <c r="Z115" s="25">
        <v>0.92</v>
      </c>
      <c r="AA115" s="26">
        <v>0.88</v>
      </c>
      <c r="AB115" s="27">
        <v>0.83</v>
      </c>
      <c r="AC115" s="25">
        <v>0.85</v>
      </c>
      <c r="AD115" s="26">
        <v>0.92</v>
      </c>
      <c r="AE115" s="28">
        <v>0.87</v>
      </c>
      <c r="AF115" s="29"/>
      <c r="AG115" s="30">
        <f t="shared" si="6"/>
        <v>0.55000000000000004</v>
      </c>
      <c r="AH115" s="30">
        <f t="shared" si="7"/>
        <v>1</v>
      </c>
      <c r="AI115" s="30">
        <f t="shared" si="8"/>
        <v>0.95000000000000007</v>
      </c>
      <c r="AJ115" s="30">
        <f t="shared" si="9"/>
        <v>0.95000000000000007</v>
      </c>
      <c r="AK115" s="30">
        <f t="shared" si="10"/>
        <v>0.9</v>
      </c>
      <c r="AL115" s="30">
        <f t="shared" si="11"/>
        <v>0.9</v>
      </c>
      <c r="AM115" s="22" t="s">
        <v>428</v>
      </c>
    </row>
    <row r="116" spans="1:41" ht="13.5" x14ac:dyDescent="0.3">
      <c r="B116" s="52" t="s">
        <v>254</v>
      </c>
      <c r="C116" s="34" t="s">
        <v>57</v>
      </c>
      <c r="D116" s="23">
        <v>200</v>
      </c>
      <c r="E116" s="22" t="s">
        <v>319</v>
      </c>
      <c r="F116" s="22" t="s">
        <v>429</v>
      </c>
      <c r="G116" s="22" t="s">
        <v>367</v>
      </c>
      <c r="H116" s="22"/>
      <c r="I116" s="22"/>
      <c r="J116" s="22" t="s">
        <v>325</v>
      </c>
      <c r="K116" s="30" t="s">
        <v>9</v>
      </c>
      <c r="L116" s="32" t="s">
        <v>4</v>
      </c>
      <c r="M116" s="33" t="s">
        <v>115</v>
      </c>
      <c r="N116" s="25">
        <v>0.18</v>
      </c>
      <c r="O116" s="26">
        <v>0.22</v>
      </c>
      <c r="P116" s="27">
        <v>0.22</v>
      </c>
      <c r="Q116" s="25">
        <v>0.22</v>
      </c>
      <c r="R116" s="26">
        <v>0.24</v>
      </c>
      <c r="S116" s="27">
        <v>0.32</v>
      </c>
      <c r="T116" s="25">
        <v>0.41</v>
      </c>
      <c r="U116" s="26">
        <v>0.52</v>
      </c>
      <c r="V116" s="27">
        <v>0.59</v>
      </c>
      <c r="W116" s="25">
        <v>0.72</v>
      </c>
      <c r="X116" s="26">
        <v>0.79</v>
      </c>
      <c r="Y116" s="27">
        <v>0.83</v>
      </c>
      <c r="Z116" s="25">
        <v>0.89</v>
      </c>
      <c r="AA116" s="26">
        <v>0.89</v>
      </c>
      <c r="AB116" s="27">
        <v>0.89</v>
      </c>
      <c r="AC116" s="25">
        <v>0.85</v>
      </c>
      <c r="AD116" s="26">
        <v>0.82</v>
      </c>
      <c r="AE116" s="28">
        <v>0.77</v>
      </c>
      <c r="AF116" s="29"/>
      <c r="AG116" s="30">
        <f t="shared" si="6"/>
        <v>0.2</v>
      </c>
      <c r="AH116" s="30">
        <f t="shared" si="7"/>
        <v>0.25</v>
      </c>
      <c r="AI116" s="30">
        <f t="shared" si="8"/>
        <v>0.5</v>
      </c>
      <c r="AJ116" s="30">
        <f t="shared" si="9"/>
        <v>0.8</v>
      </c>
      <c r="AK116" s="30">
        <f t="shared" si="10"/>
        <v>0.9</v>
      </c>
      <c r="AL116" s="30">
        <f t="shared" si="11"/>
        <v>0.8</v>
      </c>
      <c r="AM116" s="22" t="s">
        <v>430</v>
      </c>
    </row>
    <row r="117" spans="1:41" x14ac:dyDescent="0.3">
      <c r="A117" s="1" t="s">
        <v>111</v>
      </c>
      <c r="B117" s="1" t="s">
        <v>255</v>
      </c>
      <c r="C117" s="34" t="s">
        <v>62</v>
      </c>
      <c r="D117" s="23">
        <v>200</v>
      </c>
      <c r="E117" s="22" t="s">
        <v>314</v>
      </c>
      <c r="F117" s="22" t="s">
        <v>315</v>
      </c>
      <c r="G117" s="22" t="s">
        <v>315</v>
      </c>
      <c r="H117" s="22"/>
      <c r="I117" s="22"/>
      <c r="J117" s="22"/>
      <c r="K117" s="1" t="s">
        <v>134</v>
      </c>
      <c r="L117" s="22" t="s">
        <v>13</v>
      </c>
      <c r="M117" s="24" t="s">
        <v>48</v>
      </c>
      <c r="N117" s="25">
        <v>0.3</v>
      </c>
      <c r="O117" s="26">
        <v>0.36</v>
      </c>
      <c r="P117" s="27">
        <v>0.56999999999999995</v>
      </c>
      <c r="Q117" s="25">
        <v>0.74</v>
      </c>
      <c r="R117" s="26">
        <v>0.88</v>
      </c>
      <c r="S117" s="27">
        <v>0.87</v>
      </c>
      <c r="T117" s="25">
        <v>0.95</v>
      </c>
      <c r="U117" s="26">
        <v>0.97</v>
      </c>
      <c r="V117" s="27">
        <v>0.89</v>
      </c>
      <c r="W117" s="25">
        <v>0.72</v>
      </c>
      <c r="X117" s="26">
        <v>0.63</v>
      </c>
      <c r="Y117" s="27">
        <v>0.73</v>
      </c>
      <c r="Z117" s="25">
        <v>0.75</v>
      </c>
      <c r="AA117" s="26">
        <v>0.72</v>
      </c>
      <c r="AB117" s="27">
        <v>0.73</v>
      </c>
      <c r="AC117" s="25">
        <v>0.67</v>
      </c>
      <c r="AD117" s="26">
        <v>0.62</v>
      </c>
      <c r="AE117" s="28">
        <v>0.62</v>
      </c>
      <c r="AF117" s="29"/>
      <c r="AG117" s="30">
        <f t="shared" si="6"/>
        <v>0.4</v>
      </c>
      <c r="AH117" s="30">
        <f t="shared" si="7"/>
        <v>0.85000000000000009</v>
      </c>
      <c r="AI117" s="30">
        <f t="shared" si="8"/>
        <v>0.95000000000000007</v>
      </c>
      <c r="AJ117" s="30">
        <f t="shared" si="9"/>
        <v>0.70000000000000007</v>
      </c>
      <c r="AK117" s="30">
        <f t="shared" si="10"/>
        <v>0.75</v>
      </c>
      <c r="AL117" s="30">
        <f t="shared" si="11"/>
        <v>0.65</v>
      </c>
      <c r="AM117" s="22" t="s">
        <v>315</v>
      </c>
    </row>
    <row r="118" spans="1:41" ht="13.5" x14ac:dyDescent="0.3">
      <c r="B118" s="1" t="s">
        <v>256</v>
      </c>
      <c r="C118" s="34" t="s">
        <v>62</v>
      </c>
      <c r="D118" s="23">
        <v>200</v>
      </c>
      <c r="E118" s="22" t="s">
        <v>314</v>
      </c>
      <c r="F118" s="22" t="s">
        <v>403</v>
      </c>
      <c r="G118" s="22" t="s">
        <v>403</v>
      </c>
      <c r="H118" s="22"/>
      <c r="I118" s="22"/>
      <c r="J118" s="22"/>
      <c r="K118" s="1" t="s">
        <v>197</v>
      </c>
      <c r="L118" s="22" t="s">
        <v>25</v>
      </c>
      <c r="M118" s="33" t="str">
        <f>"NRC = "&amp;IF(AVERAGE(AG118:AL118)&lt;1.01,ROUND(AVERAGE(AG118:AL118)/0.05,0)*0.05,1)</f>
        <v>NRC = 0,75</v>
      </c>
      <c r="N118" s="25">
        <v>0.36</v>
      </c>
      <c r="O118" s="26">
        <v>0.5</v>
      </c>
      <c r="P118" s="27">
        <v>0.67</v>
      </c>
      <c r="Q118" s="25">
        <v>0.86</v>
      </c>
      <c r="R118" s="26">
        <v>0.94</v>
      </c>
      <c r="S118" s="27">
        <v>0.91</v>
      </c>
      <c r="T118" s="25">
        <v>0.95</v>
      </c>
      <c r="U118" s="26">
        <v>0.93</v>
      </c>
      <c r="V118" s="27">
        <v>0.86</v>
      </c>
      <c r="W118" s="25">
        <v>0.8</v>
      </c>
      <c r="X118" s="26">
        <v>0.85</v>
      </c>
      <c r="Y118" s="27">
        <v>0.9</v>
      </c>
      <c r="Z118" s="25">
        <v>0.9</v>
      </c>
      <c r="AA118" s="26">
        <v>0.84</v>
      </c>
      <c r="AB118" s="27">
        <v>0.75</v>
      </c>
      <c r="AC118" s="25">
        <v>0.68</v>
      </c>
      <c r="AD118" s="26">
        <v>0.59</v>
      </c>
      <c r="AE118" s="28">
        <v>0.53</v>
      </c>
      <c r="AF118" s="29"/>
      <c r="AG118" s="30">
        <f t="shared" si="6"/>
        <v>0.5</v>
      </c>
      <c r="AH118" s="30">
        <f t="shared" si="7"/>
        <v>0.9</v>
      </c>
      <c r="AI118" s="30">
        <f t="shared" si="8"/>
        <v>0.9</v>
      </c>
      <c r="AJ118" s="30">
        <f t="shared" si="9"/>
        <v>0.85000000000000009</v>
      </c>
      <c r="AK118" s="30">
        <f t="shared" si="10"/>
        <v>0.85000000000000009</v>
      </c>
      <c r="AL118" s="30">
        <f t="shared" si="11"/>
        <v>0.60000000000000009</v>
      </c>
      <c r="AM118" s="22" t="s">
        <v>431</v>
      </c>
    </row>
    <row r="119" spans="1:41" s="10" customFormat="1" x14ac:dyDescent="0.3">
      <c r="A119" s="1" t="s">
        <v>152</v>
      </c>
      <c r="B119" s="52" t="s">
        <v>257</v>
      </c>
      <c r="C119" s="34" t="s">
        <v>8</v>
      </c>
      <c r="D119" s="23">
        <v>200</v>
      </c>
      <c r="E119" s="22" t="s">
        <v>319</v>
      </c>
      <c r="F119" s="22" t="s">
        <v>432</v>
      </c>
      <c r="G119" s="22" t="s">
        <v>327</v>
      </c>
      <c r="H119" s="22" t="s">
        <v>354</v>
      </c>
      <c r="I119" s="22"/>
      <c r="J119" s="22"/>
      <c r="K119" s="1" t="s">
        <v>258</v>
      </c>
      <c r="L119" s="22" t="s">
        <v>43</v>
      </c>
      <c r="M119" s="24" t="s">
        <v>51</v>
      </c>
      <c r="N119" s="25">
        <v>0.44</v>
      </c>
      <c r="O119" s="26">
        <v>0.56000000000000005</v>
      </c>
      <c r="P119" s="27">
        <v>0.65</v>
      </c>
      <c r="Q119" s="25">
        <v>0.81</v>
      </c>
      <c r="R119" s="26">
        <v>1.04</v>
      </c>
      <c r="S119" s="27">
        <v>1.05</v>
      </c>
      <c r="T119" s="25">
        <v>0.97</v>
      </c>
      <c r="U119" s="26">
        <v>0.95</v>
      </c>
      <c r="V119" s="27">
        <v>0.92</v>
      </c>
      <c r="W119" s="25">
        <v>0.88</v>
      </c>
      <c r="X119" s="26">
        <v>0.93</v>
      </c>
      <c r="Y119" s="27">
        <v>0.93</v>
      </c>
      <c r="Z119" s="25">
        <v>0.88</v>
      </c>
      <c r="AA119" s="26">
        <v>0.84</v>
      </c>
      <c r="AB119" s="27">
        <v>0.79</v>
      </c>
      <c r="AC119" s="25">
        <v>0.82</v>
      </c>
      <c r="AD119" s="26">
        <v>0.87</v>
      </c>
      <c r="AE119" s="28">
        <v>0.8</v>
      </c>
      <c r="AF119" s="29"/>
      <c r="AG119" s="30">
        <f t="shared" si="6"/>
        <v>0.55000000000000004</v>
      </c>
      <c r="AH119" s="30">
        <f t="shared" si="7"/>
        <v>0.95000000000000007</v>
      </c>
      <c r="AI119" s="30">
        <f t="shared" si="8"/>
        <v>0.95000000000000007</v>
      </c>
      <c r="AJ119" s="30">
        <f t="shared" si="9"/>
        <v>0.9</v>
      </c>
      <c r="AK119" s="30">
        <f t="shared" si="10"/>
        <v>0.85000000000000009</v>
      </c>
      <c r="AL119" s="30">
        <f t="shared" si="11"/>
        <v>0.85000000000000009</v>
      </c>
      <c r="AM119" s="22" t="s">
        <v>428</v>
      </c>
      <c r="AO119" s="1"/>
    </row>
    <row r="120" spans="1:41" s="10" customFormat="1" ht="13.5" x14ac:dyDescent="0.3">
      <c r="A120" s="1" t="s">
        <v>247</v>
      </c>
      <c r="B120" s="1" t="s">
        <v>259</v>
      </c>
      <c r="C120" s="34" t="s">
        <v>223</v>
      </c>
      <c r="D120" s="23">
        <v>750</v>
      </c>
      <c r="E120" s="22" t="s">
        <v>319</v>
      </c>
      <c r="F120" s="22" t="s">
        <v>364</v>
      </c>
      <c r="G120" s="22" t="s">
        <v>357</v>
      </c>
      <c r="H120" s="22" t="s">
        <v>433</v>
      </c>
      <c r="I120" s="55">
        <v>0.58799999999999997</v>
      </c>
      <c r="J120" s="22"/>
      <c r="K120" s="1" t="s">
        <v>135</v>
      </c>
      <c r="L120" s="22" t="s">
        <v>13</v>
      </c>
      <c r="M120" s="24" t="s">
        <v>22</v>
      </c>
      <c r="N120" s="25">
        <v>0.48</v>
      </c>
      <c r="O120" s="26">
        <v>0.57999999999999996</v>
      </c>
      <c r="P120" s="27">
        <v>0.59</v>
      </c>
      <c r="Q120" s="25">
        <v>0.56000000000000005</v>
      </c>
      <c r="R120" s="26">
        <v>0.61</v>
      </c>
      <c r="S120" s="27">
        <v>0.74</v>
      </c>
      <c r="T120" s="25">
        <v>0.73</v>
      </c>
      <c r="U120" s="26">
        <v>0.83</v>
      </c>
      <c r="V120" s="27">
        <v>0.87</v>
      </c>
      <c r="W120" s="25">
        <v>0.86</v>
      </c>
      <c r="X120" s="26">
        <v>0.78</v>
      </c>
      <c r="Y120" s="27">
        <v>0.75</v>
      </c>
      <c r="Z120" s="25">
        <v>0.7</v>
      </c>
      <c r="AA120" s="26">
        <v>0.66</v>
      </c>
      <c r="AB120" s="27">
        <v>0.62</v>
      </c>
      <c r="AC120" s="25">
        <v>0.57999999999999996</v>
      </c>
      <c r="AD120" s="26">
        <v>0.53</v>
      </c>
      <c r="AE120" s="28">
        <v>0.51</v>
      </c>
      <c r="AF120" s="29"/>
      <c r="AG120" s="30">
        <f t="shared" si="6"/>
        <v>0.55000000000000004</v>
      </c>
      <c r="AH120" s="30">
        <f t="shared" si="7"/>
        <v>0.65</v>
      </c>
      <c r="AI120" s="30">
        <f t="shared" si="8"/>
        <v>0.8</v>
      </c>
      <c r="AJ120" s="30">
        <f t="shared" si="9"/>
        <v>0.8</v>
      </c>
      <c r="AK120" s="30">
        <f t="shared" si="10"/>
        <v>0.65</v>
      </c>
      <c r="AL120" s="30">
        <f t="shared" si="11"/>
        <v>0.55000000000000004</v>
      </c>
      <c r="AM120" s="22" t="s">
        <v>421</v>
      </c>
      <c r="AO120" s="1"/>
    </row>
    <row r="121" spans="1:41" s="10" customFormat="1" ht="13.5" x14ac:dyDescent="0.3">
      <c r="A121" s="1" t="s">
        <v>247</v>
      </c>
      <c r="B121" s="1" t="s">
        <v>260</v>
      </c>
      <c r="C121" s="34" t="s">
        <v>223</v>
      </c>
      <c r="D121" s="23">
        <v>750</v>
      </c>
      <c r="E121" s="22" t="s">
        <v>319</v>
      </c>
      <c r="F121" s="22" t="s">
        <v>364</v>
      </c>
      <c r="G121" s="22" t="s">
        <v>357</v>
      </c>
      <c r="H121" s="22" t="s">
        <v>434</v>
      </c>
      <c r="I121" s="40">
        <v>0.47</v>
      </c>
      <c r="J121" s="22"/>
      <c r="K121" s="1" t="s">
        <v>24</v>
      </c>
      <c r="L121" s="22" t="s">
        <v>25</v>
      </c>
      <c r="M121" s="24" t="s">
        <v>29</v>
      </c>
      <c r="N121" s="25">
        <v>0.5</v>
      </c>
      <c r="O121" s="26">
        <v>0.62</v>
      </c>
      <c r="P121" s="27">
        <v>0.62</v>
      </c>
      <c r="Q121" s="25">
        <v>0.56999999999999995</v>
      </c>
      <c r="R121" s="26">
        <v>0.62</v>
      </c>
      <c r="S121" s="27">
        <v>0.76</v>
      </c>
      <c r="T121" s="25">
        <v>0.78</v>
      </c>
      <c r="U121" s="26">
        <v>0.86</v>
      </c>
      <c r="V121" s="27">
        <v>0.92</v>
      </c>
      <c r="W121" s="25">
        <v>0.91</v>
      </c>
      <c r="X121" s="26">
        <v>0.83</v>
      </c>
      <c r="Y121" s="27">
        <v>0.82</v>
      </c>
      <c r="Z121" s="25">
        <v>0.77</v>
      </c>
      <c r="AA121" s="26">
        <v>0.73</v>
      </c>
      <c r="AB121" s="27">
        <v>0.7</v>
      </c>
      <c r="AC121" s="25">
        <v>0.66</v>
      </c>
      <c r="AD121" s="26">
        <v>0.63</v>
      </c>
      <c r="AE121" s="28">
        <v>0.6</v>
      </c>
      <c r="AF121" s="29"/>
      <c r="AG121" s="30">
        <f t="shared" si="6"/>
        <v>0.60000000000000009</v>
      </c>
      <c r="AH121" s="30">
        <f t="shared" si="7"/>
        <v>0.65</v>
      </c>
      <c r="AI121" s="30">
        <f t="shared" si="8"/>
        <v>0.85000000000000009</v>
      </c>
      <c r="AJ121" s="30">
        <f t="shared" si="9"/>
        <v>0.85000000000000009</v>
      </c>
      <c r="AK121" s="30">
        <f t="shared" si="10"/>
        <v>0.75</v>
      </c>
      <c r="AL121" s="30">
        <f t="shared" si="11"/>
        <v>0.65</v>
      </c>
      <c r="AM121" s="22" t="s">
        <v>421</v>
      </c>
      <c r="AO121" s="1"/>
    </row>
    <row r="122" spans="1:41" s="10" customFormat="1" ht="13.5" x14ac:dyDescent="0.3">
      <c r="A122" s="1" t="s">
        <v>152</v>
      </c>
      <c r="B122" s="52" t="s">
        <v>261</v>
      </c>
      <c r="C122" s="34" t="s">
        <v>62</v>
      </c>
      <c r="D122" s="23">
        <v>200</v>
      </c>
      <c r="E122" s="22" t="s">
        <v>319</v>
      </c>
      <c r="F122" s="22" t="s">
        <v>432</v>
      </c>
      <c r="G122" s="22" t="s">
        <v>327</v>
      </c>
      <c r="H122" s="22" t="s">
        <v>354</v>
      </c>
      <c r="I122" s="22"/>
      <c r="J122" s="22"/>
      <c r="K122" s="1" t="s">
        <v>197</v>
      </c>
      <c r="L122" s="22" t="s">
        <v>25</v>
      </c>
      <c r="M122" s="24" t="s">
        <v>26</v>
      </c>
      <c r="N122" s="25">
        <v>0.42</v>
      </c>
      <c r="O122" s="26">
        <v>0.57999999999999996</v>
      </c>
      <c r="P122" s="27">
        <v>0.65</v>
      </c>
      <c r="Q122" s="25">
        <v>0.78</v>
      </c>
      <c r="R122" s="26">
        <v>1.01</v>
      </c>
      <c r="S122" s="27">
        <v>1.01</v>
      </c>
      <c r="T122" s="25">
        <v>0.92</v>
      </c>
      <c r="U122" s="26">
        <v>0.9</v>
      </c>
      <c r="V122" s="27">
        <v>0.87</v>
      </c>
      <c r="W122" s="25">
        <v>0.84</v>
      </c>
      <c r="X122" s="26">
        <v>0.87</v>
      </c>
      <c r="Y122" s="27">
        <v>0.85</v>
      </c>
      <c r="Z122" s="25">
        <v>0.79</v>
      </c>
      <c r="AA122" s="26">
        <v>0.74</v>
      </c>
      <c r="AB122" s="27">
        <v>0.69</v>
      </c>
      <c r="AC122" s="25">
        <v>0.72</v>
      </c>
      <c r="AD122" s="26">
        <v>0.73</v>
      </c>
      <c r="AE122" s="28">
        <v>0.63</v>
      </c>
      <c r="AF122" s="29"/>
      <c r="AG122" s="30">
        <f t="shared" ref="AG122:AG148" si="12">IF(AVERAGE(N122:P122)&lt;1.01,ROUND(AVERAGE(N122:P122)/0.05,0)*0.05,1)</f>
        <v>0.55000000000000004</v>
      </c>
      <c r="AH122" s="30">
        <f t="shared" ref="AH122:AH148" si="13">IF(AVERAGE(Q122:S122)&lt;1.01,ROUND(AVERAGE(Q122:S122)/0.05,0)*0.05,1)</f>
        <v>0.95000000000000007</v>
      </c>
      <c r="AI122" s="30">
        <f t="shared" ref="AI122:AI148" si="14">IF(AVERAGE(T122:V122)&lt;1.01,ROUND(AVERAGE(T122:V122)/0.05,0)*0.05,1)</f>
        <v>0.9</v>
      </c>
      <c r="AJ122" s="30">
        <f t="shared" ref="AJ122:AJ148" si="15">IF(AVERAGE(W122:Y122)&lt;1.01,ROUND(AVERAGE(W122:Y122)/0.05,0)*0.05,1)</f>
        <v>0.85000000000000009</v>
      </c>
      <c r="AK122" s="30">
        <f t="shared" ref="AK122:AK148" si="16">IF(AVERAGE(Z122:AB122)&lt;1.01,ROUND(AVERAGE(Z122:AB122)/0.05,0)*0.05,1)</f>
        <v>0.75</v>
      </c>
      <c r="AL122" s="30">
        <f t="shared" ref="AL122:AL148" si="17">IF(AVERAGE(AC122:AE122)&lt;1.01,ROUND(AVERAGE(AC122:AE122)/0.05,0)*0.05,1)</f>
        <v>0.70000000000000007</v>
      </c>
      <c r="AM122" s="22" t="s">
        <v>428</v>
      </c>
      <c r="AO122" s="1"/>
    </row>
    <row r="123" spans="1:41" s="10" customFormat="1" x14ac:dyDescent="0.3">
      <c r="A123" s="1"/>
      <c r="B123" s="1" t="s">
        <v>262</v>
      </c>
      <c r="C123" s="34" t="s">
        <v>8</v>
      </c>
      <c r="D123" s="23">
        <v>200</v>
      </c>
      <c r="E123" s="22" t="s">
        <v>319</v>
      </c>
      <c r="F123" s="22"/>
      <c r="G123" s="22" t="s">
        <v>315</v>
      </c>
      <c r="H123" s="22" t="s">
        <v>435</v>
      </c>
      <c r="I123" s="40">
        <v>0.62</v>
      </c>
      <c r="J123" s="22"/>
      <c r="K123" s="1" t="s">
        <v>172</v>
      </c>
      <c r="L123" s="22" t="s">
        <v>13</v>
      </c>
      <c r="M123" s="24" t="s">
        <v>48</v>
      </c>
      <c r="N123" s="25">
        <v>0.25</v>
      </c>
      <c r="O123" s="26">
        <v>0.41</v>
      </c>
      <c r="P123" s="27">
        <v>0.55000000000000004</v>
      </c>
      <c r="Q123" s="25">
        <v>0.68</v>
      </c>
      <c r="R123" s="26">
        <v>0.89</v>
      </c>
      <c r="S123" s="27">
        <v>0.92</v>
      </c>
      <c r="T123" s="25">
        <v>0.89</v>
      </c>
      <c r="U123" s="26">
        <v>0.92</v>
      </c>
      <c r="V123" s="27">
        <v>0.87</v>
      </c>
      <c r="W123" s="25">
        <v>0.71</v>
      </c>
      <c r="X123" s="26">
        <v>0.66</v>
      </c>
      <c r="Y123" s="27">
        <v>0.75</v>
      </c>
      <c r="Z123" s="25">
        <v>0.7</v>
      </c>
      <c r="AA123" s="26">
        <v>0.68</v>
      </c>
      <c r="AB123" s="27">
        <v>0.64</v>
      </c>
      <c r="AC123" s="25">
        <v>0.57999999999999996</v>
      </c>
      <c r="AD123" s="26">
        <v>0.53</v>
      </c>
      <c r="AE123" s="28">
        <v>0.51</v>
      </c>
      <c r="AF123" s="29"/>
      <c r="AG123" s="30">
        <f t="shared" si="12"/>
        <v>0.4</v>
      </c>
      <c r="AH123" s="30">
        <f t="shared" si="13"/>
        <v>0.85000000000000009</v>
      </c>
      <c r="AI123" s="30">
        <f t="shared" si="14"/>
        <v>0.9</v>
      </c>
      <c r="AJ123" s="30">
        <f t="shared" si="15"/>
        <v>0.70000000000000007</v>
      </c>
      <c r="AK123" s="30">
        <f t="shared" si="16"/>
        <v>0.65</v>
      </c>
      <c r="AL123" s="30">
        <f t="shared" si="17"/>
        <v>0.55000000000000004</v>
      </c>
      <c r="AM123" s="22"/>
      <c r="AO123" s="1"/>
    </row>
    <row r="124" spans="1:41" s="10" customFormat="1" x14ac:dyDescent="0.3">
      <c r="A124" s="1"/>
      <c r="B124" s="1" t="s">
        <v>263</v>
      </c>
      <c r="C124" s="34" t="s">
        <v>8</v>
      </c>
      <c r="D124" s="23">
        <v>200</v>
      </c>
      <c r="E124" s="22" t="s">
        <v>319</v>
      </c>
      <c r="F124" s="22"/>
      <c r="G124" s="22" t="s">
        <v>357</v>
      </c>
      <c r="H124" s="22" t="s">
        <v>435</v>
      </c>
      <c r="I124" s="40">
        <v>0.62</v>
      </c>
      <c r="J124" s="22"/>
      <c r="K124" s="1" t="s">
        <v>197</v>
      </c>
      <c r="L124" s="22" t="s">
        <v>25</v>
      </c>
      <c r="M124" s="24" t="s">
        <v>26</v>
      </c>
      <c r="N124" s="25">
        <v>0.34</v>
      </c>
      <c r="O124" s="26">
        <v>0.51</v>
      </c>
      <c r="P124" s="27">
        <v>0.69</v>
      </c>
      <c r="Q124" s="25">
        <v>0.73</v>
      </c>
      <c r="R124" s="26">
        <v>0.94</v>
      </c>
      <c r="S124" s="27">
        <v>0.94</v>
      </c>
      <c r="T124" s="25">
        <v>0.93</v>
      </c>
      <c r="U124" s="26">
        <v>0.92</v>
      </c>
      <c r="V124" s="27">
        <v>0.87</v>
      </c>
      <c r="W124" s="25">
        <v>0.84</v>
      </c>
      <c r="X124" s="26">
        <v>0.88</v>
      </c>
      <c r="Y124" s="27">
        <v>0.89</v>
      </c>
      <c r="Z124" s="25">
        <v>0.84</v>
      </c>
      <c r="AA124" s="26">
        <v>0.76</v>
      </c>
      <c r="AB124" s="27">
        <v>0.68</v>
      </c>
      <c r="AC124" s="25">
        <v>0.66</v>
      </c>
      <c r="AD124" s="26">
        <v>0.68</v>
      </c>
      <c r="AE124" s="28">
        <v>0.63</v>
      </c>
      <c r="AF124" s="29"/>
      <c r="AG124" s="30">
        <f t="shared" si="12"/>
        <v>0.5</v>
      </c>
      <c r="AH124" s="30">
        <f t="shared" si="13"/>
        <v>0.85000000000000009</v>
      </c>
      <c r="AI124" s="30">
        <f t="shared" si="14"/>
        <v>0.9</v>
      </c>
      <c r="AJ124" s="30">
        <f t="shared" si="15"/>
        <v>0.85000000000000009</v>
      </c>
      <c r="AK124" s="30">
        <f t="shared" si="16"/>
        <v>0.75</v>
      </c>
      <c r="AL124" s="30">
        <f t="shared" si="17"/>
        <v>0.65</v>
      </c>
      <c r="AM124" s="22"/>
      <c r="AO124" s="1"/>
    </row>
    <row r="125" spans="1:41" s="10" customFormat="1" x14ac:dyDescent="0.3">
      <c r="A125" s="1"/>
      <c r="B125" s="1" t="s">
        <v>264</v>
      </c>
      <c r="C125" s="34" t="s">
        <v>8</v>
      </c>
      <c r="D125" s="23">
        <v>200</v>
      </c>
      <c r="E125" s="22" t="s">
        <v>319</v>
      </c>
      <c r="F125" s="22"/>
      <c r="G125" s="22" t="s">
        <v>436</v>
      </c>
      <c r="H125" s="22" t="s">
        <v>435</v>
      </c>
      <c r="I125" s="40">
        <v>0.62</v>
      </c>
      <c r="J125" s="22"/>
      <c r="K125" s="1" t="s">
        <v>197</v>
      </c>
      <c r="L125" s="22" t="s">
        <v>25</v>
      </c>
      <c r="M125" s="24" t="s">
        <v>26</v>
      </c>
      <c r="N125" s="25">
        <v>0.35</v>
      </c>
      <c r="O125" s="26">
        <v>0.56999999999999995</v>
      </c>
      <c r="P125" s="27">
        <v>0.71</v>
      </c>
      <c r="Q125" s="25">
        <v>0.76</v>
      </c>
      <c r="R125" s="26">
        <v>0.97</v>
      </c>
      <c r="S125" s="27">
        <v>0.98</v>
      </c>
      <c r="T125" s="25">
        <v>0.96</v>
      </c>
      <c r="U125" s="26">
        <v>0.95</v>
      </c>
      <c r="V125" s="27">
        <v>0.91</v>
      </c>
      <c r="W125" s="25">
        <v>0.86</v>
      </c>
      <c r="X125" s="26">
        <v>0.87</v>
      </c>
      <c r="Y125" s="27">
        <v>0.9</v>
      </c>
      <c r="Z125" s="25">
        <v>0.86</v>
      </c>
      <c r="AA125" s="26">
        <v>0.8</v>
      </c>
      <c r="AB125" s="27">
        <v>0.72</v>
      </c>
      <c r="AC125" s="25">
        <v>0.66</v>
      </c>
      <c r="AD125" s="26">
        <v>0.63</v>
      </c>
      <c r="AE125" s="28">
        <v>0.56000000000000005</v>
      </c>
      <c r="AF125" s="29"/>
      <c r="AG125" s="30">
        <f t="shared" si="12"/>
        <v>0.55000000000000004</v>
      </c>
      <c r="AH125" s="30">
        <f t="shared" si="13"/>
        <v>0.9</v>
      </c>
      <c r="AI125" s="30">
        <f t="shared" si="14"/>
        <v>0.95000000000000007</v>
      </c>
      <c r="AJ125" s="30">
        <f t="shared" si="15"/>
        <v>0.9</v>
      </c>
      <c r="AK125" s="30">
        <f t="shared" si="16"/>
        <v>0.8</v>
      </c>
      <c r="AL125" s="30">
        <f t="shared" si="17"/>
        <v>0.60000000000000009</v>
      </c>
      <c r="AM125" s="22"/>
      <c r="AO125" s="1"/>
    </row>
    <row r="126" spans="1:41" s="10" customFormat="1" x14ac:dyDescent="0.3">
      <c r="A126" s="1"/>
      <c r="B126" s="1" t="s">
        <v>265</v>
      </c>
      <c r="C126" s="34" t="s">
        <v>8</v>
      </c>
      <c r="D126" s="23">
        <v>200</v>
      </c>
      <c r="E126" s="22" t="s">
        <v>319</v>
      </c>
      <c r="F126" s="22"/>
      <c r="G126" s="22" t="s">
        <v>437</v>
      </c>
      <c r="H126" s="22" t="s">
        <v>435</v>
      </c>
      <c r="I126" s="40">
        <v>0.62</v>
      </c>
      <c r="J126" s="22"/>
      <c r="K126" s="1" t="s">
        <v>172</v>
      </c>
      <c r="L126" s="22" t="s">
        <v>13</v>
      </c>
      <c r="M126" s="24" t="s">
        <v>48</v>
      </c>
      <c r="N126" s="25">
        <v>0.3</v>
      </c>
      <c r="O126" s="26">
        <v>0.47</v>
      </c>
      <c r="P126" s="27">
        <v>0.69</v>
      </c>
      <c r="Q126" s="25">
        <v>0.76</v>
      </c>
      <c r="R126" s="26">
        <v>0.94</v>
      </c>
      <c r="S126" s="27">
        <v>0.97</v>
      </c>
      <c r="T126" s="25">
        <v>0.91</v>
      </c>
      <c r="U126" s="26">
        <v>0.86</v>
      </c>
      <c r="V126" s="27">
        <v>0.76</v>
      </c>
      <c r="W126" s="25">
        <v>0.67</v>
      </c>
      <c r="X126" s="26">
        <v>0.71</v>
      </c>
      <c r="Y126" s="27">
        <v>0.78</v>
      </c>
      <c r="Z126" s="25">
        <v>0.72</v>
      </c>
      <c r="AA126" s="26">
        <v>0.73</v>
      </c>
      <c r="AB126" s="27">
        <v>0.69</v>
      </c>
      <c r="AC126" s="25">
        <v>0.64</v>
      </c>
      <c r="AD126" s="26">
        <v>0.56999999999999995</v>
      </c>
      <c r="AE126" s="28">
        <v>0.57999999999999996</v>
      </c>
      <c r="AF126" s="29"/>
      <c r="AG126" s="30">
        <f t="shared" si="12"/>
        <v>0.5</v>
      </c>
      <c r="AH126" s="30">
        <f t="shared" si="13"/>
        <v>0.9</v>
      </c>
      <c r="AI126" s="30">
        <f t="shared" si="14"/>
        <v>0.85000000000000009</v>
      </c>
      <c r="AJ126" s="30">
        <f t="shared" si="15"/>
        <v>0.70000000000000007</v>
      </c>
      <c r="AK126" s="30">
        <f t="shared" si="16"/>
        <v>0.70000000000000007</v>
      </c>
      <c r="AL126" s="30">
        <f t="shared" si="17"/>
        <v>0.60000000000000009</v>
      </c>
      <c r="AM126" s="22"/>
      <c r="AO126" s="1"/>
    </row>
    <row r="127" spans="1:41" s="10" customFormat="1" x14ac:dyDescent="0.3">
      <c r="A127" s="1"/>
      <c r="B127" s="1" t="s">
        <v>266</v>
      </c>
      <c r="C127" s="34" t="s">
        <v>8</v>
      </c>
      <c r="D127" s="23">
        <v>200</v>
      </c>
      <c r="E127" s="22" t="s">
        <v>319</v>
      </c>
      <c r="F127" s="22"/>
      <c r="G127" s="22" t="s">
        <v>315</v>
      </c>
      <c r="H127" s="22" t="s">
        <v>438</v>
      </c>
      <c r="I127" s="40">
        <v>0.46</v>
      </c>
      <c r="J127" s="22"/>
      <c r="K127" s="1" t="s">
        <v>172</v>
      </c>
      <c r="L127" s="22" t="s">
        <v>13</v>
      </c>
      <c r="M127" s="24" t="s">
        <v>48</v>
      </c>
      <c r="N127" s="25">
        <v>0.24</v>
      </c>
      <c r="O127" s="26">
        <v>0.38</v>
      </c>
      <c r="P127" s="27">
        <v>0.54</v>
      </c>
      <c r="Q127" s="25">
        <v>0.69</v>
      </c>
      <c r="R127" s="26">
        <v>0.9</v>
      </c>
      <c r="S127" s="27">
        <v>0.94</v>
      </c>
      <c r="T127" s="25">
        <v>0.89</v>
      </c>
      <c r="U127" s="26">
        <v>0.93</v>
      </c>
      <c r="V127" s="27">
        <v>0.88</v>
      </c>
      <c r="W127" s="25">
        <v>0.71</v>
      </c>
      <c r="X127" s="26">
        <v>0.65</v>
      </c>
      <c r="Y127" s="27">
        <v>0.76</v>
      </c>
      <c r="Z127" s="25">
        <v>0.71</v>
      </c>
      <c r="AA127" s="26">
        <v>0.7</v>
      </c>
      <c r="AB127" s="27">
        <v>0.68</v>
      </c>
      <c r="AC127" s="25">
        <v>0.61</v>
      </c>
      <c r="AD127" s="26">
        <v>0.57999999999999996</v>
      </c>
      <c r="AE127" s="28">
        <v>0.55000000000000004</v>
      </c>
      <c r="AF127" s="29"/>
      <c r="AG127" s="30">
        <f t="shared" si="12"/>
        <v>0.4</v>
      </c>
      <c r="AH127" s="30">
        <f t="shared" si="13"/>
        <v>0.85000000000000009</v>
      </c>
      <c r="AI127" s="30">
        <f t="shared" si="14"/>
        <v>0.9</v>
      </c>
      <c r="AJ127" s="30">
        <f t="shared" si="15"/>
        <v>0.70000000000000007</v>
      </c>
      <c r="AK127" s="30">
        <f t="shared" si="16"/>
        <v>0.70000000000000007</v>
      </c>
      <c r="AL127" s="30">
        <f t="shared" si="17"/>
        <v>0.60000000000000009</v>
      </c>
      <c r="AM127" s="22"/>
      <c r="AO127" s="1"/>
    </row>
    <row r="128" spans="1:41" s="10" customFormat="1" x14ac:dyDescent="0.3">
      <c r="A128" s="1"/>
      <c r="B128" s="1" t="s">
        <v>267</v>
      </c>
      <c r="C128" s="34" t="s">
        <v>8</v>
      </c>
      <c r="D128" s="23">
        <v>200</v>
      </c>
      <c r="E128" s="22" t="s">
        <v>319</v>
      </c>
      <c r="F128" s="22"/>
      <c r="G128" s="22" t="s">
        <v>315</v>
      </c>
      <c r="H128" s="22" t="s">
        <v>439</v>
      </c>
      <c r="I128" s="40">
        <v>0.77</v>
      </c>
      <c r="J128" s="22"/>
      <c r="K128" s="1" t="s">
        <v>211</v>
      </c>
      <c r="L128" s="22" t="s">
        <v>13</v>
      </c>
      <c r="M128" s="24" t="s">
        <v>48</v>
      </c>
      <c r="N128" s="25">
        <v>0.26</v>
      </c>
      <c r="O128" s="26">
        <v>0.43</v>
      </c>
      <c r="P128" s="27">
        <v>0.55000000000000004</v>
      </c>
      <c r="Q128" s="25">
        <v>0.68</v>
      </c>
      <c r="R128" s="26">
        <v>0.89</v>
      </c>
      <c r="S128" s="27">
        <v>0.93</v>
      </c>
      <c r="T128" s="25">
        <v>0.88</v>
      </c>
      <c r="U128" s="26">
        <v>0.9</v>
      </c>
      <c r="V128" s="27">
        <v>0.85</v>
      </c>
      <c r="W128" s="25">
        <v>0.69</v>
      </c>
      <c r="X128" s="26">
        <v>0.64</v>
      </c>
      <c r="Y128" s="27">
        <v>0.73</v>
      </c>
      <c r="Z128" s="25">
        <v>0.68</v>
      </c>
      <c r="AA128" s="26">
        <v>0.67</v>
      </c>
      <c r="AB128" s="27">
        <v>0.62</v>
      </c>
      <c r="AC128" s="25">
        <v>0.54</v>
      </c>
      <c r="AD128" s="26">
        <v>0.51</v>
      </c>
      <c r="AE128" s="28">
        <v>0.48</v>
      </c>
      <c r="AF128" s="29"/>
      <c r="AG128" s="30">
        <f t="shared" si="12"/>
        <v>0.4</v>
      </c>
      <c r="AH128" s="30">
        <f t="shared" si="13"/>
        <v>0.85000000000000009</v>
      </c>
      <c r="AI128" s="30">
        <f t="shared" si="14"/>
        <v>0.9</v>
      </c>
      <c r="AJ128" s="30">
        <f t="shared" si="15"/>
        <v>0.70000000000000007</v>
      </c>
      <c r="AK128" s="30">
        <f t="shared" si="16"/>
        <v>0.65</v>
      </c>
      <c r="AL128" s="30">
        <f t="shared" si="17"/>
        <v>0.5</v>
      </c>
      <c r="AM128" s="22"/>
      <c r="AO128" s="1"/>
    </row>
    <row r="129" spans="1:41" s="10" customFormat="1" x14ac:dyDescent="0.3">
      <c r="A129" s="1"/>
      <c r="B129" s="1" t="s">
        <v>268</v>
      </c>
      <c r="C129" s="34" t="s">
        <v>8</v>
      </c>
      <c r="D129" s="23">
        <v>200</v>
      </c>
      <c r="E129" s="22" t="s">
        <v>315</v>
      </c>
      <c r="F129" s="22"/>
      <c r="G129" s="22" t="s">
        <v>357</v>
      </c>
      <c r="H129" s="22" t="s">
        <v>435</v>
      </c>
      <c r="I129" s="40">
        <v>0.62</v>
      </c>
      <c r="J129" s="22"/>
      <c r="K129" s="1" t="s">
        <v>218</v>
      </c>
      <c r="L129" s="22" t="s">
        <v>25</v>
      </c>
      <c r="M129" s="24" t="s">
        <v>26</v>
      </c>
      <c r="N129" s="25">
        <v>0.2</v>
      </c>
      <c r="O129" s="26">
        <v>0.32</v>
      </c>
      <c r="P129" s="27">
        <v>0.59</v>
      </c>
      <c r="Q129" s="25">
        <v>0.82</v>
      </c>
      <c r="R129" s="26">
        <v>0.95</v>
      </c>
      <c r="S129" s="27">
        <v>1.04</v>
      </c>
      <c r="T129" s="25">
        <v>1.03</v>
      </c>
      <c r="U129" s="26">
        <v>0.98</v>
      </c>
      <c r="V129" s="27">
        <v>0.95</v>
      </c>
      <c r="W129" s="25">
        <v>0.9</v>
      </c>
      <c r="X129" s="26">
        <v>0.92</v>
      </c>
      <c r="Y129" s="27">
        <v>0.93</v>
      </c>
      <c r="Z129" s="25">
        <v>0.88</v>
      </c>
      <c r="AA129" s="26">
        <v>0.79</v>
      </c>
      <c r="AB129" s="27">
        <v>0.72</v>
      </c>
      <c r="AC129" s="25">
        <v>0.73</v>
      </c>
      <c r="AD129" s="26">
        <v>0.73</v>
      </c>
      <c r="AE129" s="28">
        <v>0.66</v>
      </c>
      <c r="AF129" s="29"/>
      <c r="AG129" s="30">
        <f t="shared" si="12"/>
        <v>0.35000000000000003</v>
      </c>
      <c r="AH129" s="30">
        <f t="shared" si="13"/>
        <v>0.95000000000000007</v>
      </c>
      <c r="AI129" s="30">
        <f t="shared" si="14"/>
        <v>1</v>
      </c>
      <c r="AJ129" s="30">
        <f t="shared" si="15"/>
        <v>0.9</v>
      </c>
      <c r="AK129" s="30">
        <f t="shared" si="16"/>
        <v>0.8</v>
      </c>
      <c r="AL129" s="30">
        <f t="shared" si="17"/>
        <v>0.70000000000000007</v>
      </c>
      <c r="AM129" s="22"/>
      <c r="AO129" s="1"/>
    </row>
    <row r="130" spans="1:41" s="10" customFormat="1" x14ac:dyDescent="0.3">
      <c r="A130" s="1"/>
      <c r="B130" s="1" t="s">
        <v>269</v>
      </c>
      <c r="C130" s="34" t="s">
        <v>8</v>
      </c>
      <c r="D130" s="23">
        <v>200</v>
      </c>
      <c r="E130" s="22" t="s">
        <v>315</v>
      </c>
      <c r="F130" s="22"/>
      <c r="G130" s="22" t="s">
        <v>436</v>
      </c>
      <c r="H130" s="22"/>
      <c r="I130" s="40"/>
      <c r="J130" s="22"/>
      <c r="K130" s="1" t="s">
        <v>70</v>
      </c>
      <c r="L130" s="22" t="s">
        <v>43</v>
      </c>
      <c r="M130" s="24" t="s">
        <v>51</v>
      </c>
      <c r="N130" s="25">
        <v>0.2</v>
      </c>
      <c r="O130" s="26">
        <v>0.31</v>
      </c>
      <c r="P130" s="27">
        <v>0.53</v>
      </c>
      <c r="Q130" s="25">
        <v>0.79</v>
      </c>
      <c r="R130" s="26">
        <v>0.9</v>
      </c>
      <c r="S130" s="27">
        <v>1.01</v>
      </c>
      <c r="T130" s="25">
        <v>1.03</v>
      </c>
      <c r="U130" s="26">
        <v>1.03</v>
      </c>
      <c r="V130" s="27">
        <v>0.99</v>
      </c>
      <c r="W130" s="25">
        <v>0.94</v>
      </c>
      <c r="X130" s="26">
        <v>0.91</v>
      </c>
      <c r="Y130" s="27">
        <v>0.95</v>
      </c>
      <c r="Z130" s="25">
        <v>0.99</v>
      </c>
      <c r="AA130" s="26">
        <v>0.97</v>
      </c>
      <c r="AB130" s="27">
        <v>0.97</v>
      </c>
      <c r="AC130" s="25">
        <v>0.94</v>
      </c>
      <c r="AD130" s="26">
        <v>0.96</v>
      </c>
      <c r="AE130" s="28">
        <v>0.91</v>
      </c>
      <c r="AF130" s="29"/>
      <c r="AG130" s="30">
        <f t="shared" si="12"/>
        <v>0.35000000000000003</v>
      </c>
      <c r="AH130" s="30">
        <f t="shared" si="13"/>
        <v>0.9</v>
      </c>
      <c r="AI130" s="30">
        <f t="shared" si="14"/>
        <v>1</v>
      </c>
      <c r="AJ130" s="30">
        <f t="shared" si="15"/>
        <v>0.95000000000000007</v>
      </c>
      <c r="AK130" s="30">
        <f t="shared" si="16"/>
        <v>1</v>
      </c>
      <c r="AL130" s="30">
        <f t="shared" si="17"/>
        <v>0.95000000000000007</v>
      </c>
      <c r="AM130" s="22"/>
      <c r="AO130" s="1"/>
    </row>
    <row r="131" spans="1:41" s="10" customFormat="1" x14ac:dyDescent="0.3">
      <c r="A131" s="1"/>
      <c r="B131" s="1" t="s">
        <v>270</v>
      </c>
      <c r="C131" s="34" t="s">
        <v>57</v>
      </c>
      <c r="D131" s="23">
        <v>200</v>
      </c>
      <c r="E131" s="22" t="s">
        <v>319</v>
      </c>
      <c r="F131" s="22"/>
      <c r="G131" s="22" t="s">
        <v>315</v>
      </c>
      <c r="H131" s="22" t="s">
        <v>435</v>
      </c>
      <c r="I131" s="40">
        <v>0.62</v>
      </c>
      <c r="J131" s="22"/>
      <c r="K131" s="1" t="s">
        <v>172</v>
      </c>
      <c r="L131" s="22" t="s">
        <v>13</v>
      </c>
      <c r="M131" s="24" t="s">
        <v>48</v>
      </c>
      <c r="N131" s="25">
        <v>0.22</v>
      </c>
      <c r="O131" s="26">
        <v>0.36</v>
      </c>
      <c r="P131" s="27">
        <v>0.5</v>
      </c>
      <c r="Q131" s="25">
        <v>0.67</v>
      </c>
      <c r="R131" s="26">
        <v>0.87</v>
      </c>
      <c r="S131" s="27">
        <v>0.93</v>
      </c>
      <c r="T131" s="25">
        <v>0.89</v>
      </c>
      <c r="U131" s="26">
        <v>0.93</v>
      </c>
      <c r="V131" s="27">
        <v>0.87</v>
      </c>
      <c r="W131" s="25">
        <v>0.68</v>
      </c>
      <c r="X131" s="26">
        <v>0.61</v>
      </c>
      <c r="Y131" s="27">
        <v>0.73</v>
      </c>
      <c r="Z131" s="25">
        <v>0.7</v>
      </c>
      <c r="AA131" s="26">
        <v>0.69</v>
      </c>
      <c r="AB131" s="27">
        <v>0.66</v>
      </c>
      <c r="AC131" s="25">
        <v>0.59</v>
      </c>
      <c r="AD131" s="26">
        <v>0.54</v>
      </c>
      <c r="AE131" s="28">
        <v>0.53</v>
      </c>
      <c r="AF131" s="29"/>
      <c r="AG131" s="30">
        <f t="shared" si="12"/>
        <v>0.35000000000000003</v>
      </c>
      <c r="AH131" s="30">
        <f t="shared" si="13"/>
        <v>0.8</v>
      </c>
      <c r="AI131" s="30">
        <f t="shared" si="14"/>
        <v>0.9</v>
      </c>
      <c r="AJ131" s="30">
        <f t="shared" si="15"/>
        <v>0.65</v>
      </c>
      <c r="AK131" s="30">
        <f t="shared" si="16"/>
        <v>0.70000000000000007</v>
      </c>
      <c r="AL131" s="30">
        <f t="shared" si="17"/>
        <v>0.55000000000000004</v>
      </c>
      <c r="AM131" s="22"/>
      <c r="AO131" s="1"/>
    </row>
    <row r="132" spans="1:41" s="10" customFormat="1" x14ac:dyDescent="0.3">
      <c r="A132" s="1"/>
      <c r="B132" s="1" t="s">
        <v>271</v>
      </c>
      <c r="C132" s="34" t="s">
        <v>57</v>
      </c>
      <c r="D132" s="23">
        <v>200</v>
      </c>
      <c r="E132" s="22" t="s">
        <v>319</v>
      </c>
      <c r="F132" s="22"/>
      <c r="G132" s="22" t="s">
        <v>357</v>
      </c>
      <c r="H132" s="22" t="s">
        <v>435</v>
      </c>
      <c r="I132" s="40">
        <v>0.62</v>
      </c>
      <c r="J132" s="22"/>
      <c r="K132" s="1" t="s">
        <v>218</v>
      </c>
      <c r="L132" s="22" t="s">
        <v>25</v>
      </c>
      <c r="M132" s="24" t="s">
        <v>51</v>
      </c>
      <c r="N132" s="25">
        <v>0.32</v>
      </c>
      <c r="O132" s="26">
        <v>0.5</v>
      </c>
      <c r="P132" s="27">
        <v>0.68</v>
      </c>
      <c r="Q132" s="25">
        <v>0.78</v>
      </c>
      <c r="R132" s="26">
        <v>0.98</v>
      </c>
      <c r="S132" s="27">
        <v>1.01</v>
      </c>
      <c r="T132" s="25">
        <v>1</v>
      </c>
      <c r="U132" s="26">
        <v>0.98</v>
      </c>
      <c r="V132" s="27">
        <v>0.93</v>
      </c>
      <c r="W132" s="25">
        <v>0.89</v>
      </c>
      <c r="X132" s="26">
        <v>0.94</v>
      </c>
      <c r="Y132" s="27">
        <v>0.96</v>
      </c>
      <c r="Z132" s="25">
        <v>0.92</v>
      </c>
      <c r="AA132" s="26">
        <v>0.84</v>
      </c>
      <c r="AB132" s="27">
        <v>0.74</v>
      </c>
      <c r="AC132" s="25">
        <v>0.72</v>
      </c>
      <c r="AD132" s="26">
        <v>0.74</v>
      </c>
      <c r="AE132" s="28">
        <v>0.69</v>
      </c>
      <c r="AF132" s="29"/>
      <c r="AG132" s="30">
        <f t="shared" si="12"/>
        <v>0.5</v>
      </c>
      <c r="AH132" s="30">
        <f t="shared" si="13"/>
        <v>0.9</v>
      </c>
      <c r="AI132" s="30">
        <f t="shared" si="14"/>
        <v>0.95000000000000007</v>
      </c>
      <c r="AJ132" s="30">
        <f t="shared" si="15"/>
        <v>0.95000000000000007</v>
      </c>
      <c r="AK132" s="30">
        <f t="shared" si="16"/>
        <v>0.85000000000000009</v>
      </c>
      <c r="AL132" s="30">
        <f t="shared" si="17"/>
        <v>0.70000000000000007</v>
      </c>
      <c r="AM132" s="22"/>
      <c r="AO132" s="1"/>
    </row>
    <row r="133" spans="1:41" s="10" customFormat="1" x14ac:dyDescent="0.3">
      <c r="A133" s="1"/>
      <c r="B133" s="1" t="s">
        <v>272</v>
      </c>
      <c r="C133" s="34" t="s">
        <v>57</v>
      </c>
      <c r="D133" s="23">
        <v>200</v>
      </c>
      <c r="E133" s="22" t="s">
        <v>319</v>
      </c>
      <c r="F133" s="22"/>
      <c r="G133" s="22" t="s">
        <v>436</v>
      </c>
      <c r="H133" s="22" t="s">
        <v>435</v>
      </c>
      <c r="I133" s="40">
        <v>0.62</v>
      </c>
      <c r="J133" s="22"/>
      <c r="K133" s="1" t="s">
        <v>258</v>
      </c>
      <c r="L133" s="22" t="s">
        <v>43</v>
      </c>
      <c r="M133" s="24" t="s">
        <v>51</v>
      </c>
      <c r="N133" s="25">
        <v>0.31</v>
      </c>
      <c r="O133" s="26">
        <v>0.5</v>
      </c>
      <c r="P133" s="27">
        <v>0.69</v>
      </c>
      <c r="Q133" s="25">
        <v>0.82</v>
      </c>
      <c r="R133" s="26">
        <v>1.03</v>
      </c>
      <c r="S133" s="27">
        <v>1.06</v>
      </c>
      <c r="T133" s="25">
        <v>1.04</v>
      </c>
      <c r="U133" s="26">
        <v>1.03</v>
      </c>
      <c r="V133" s="27">
        <v>0.98</v>
      </c>
      <c r="W133" s="25">
        <v>0.93</v>
      </c>
      <c r="X133" s="26">
        <v>0.93</v>
      </c>
      <c r="Y133" s="27">
        <v>0.97</v>
      </c>
      <c r="Z133" s="25">
        <v>0.94</v>
      </c>
      <c r="AA133" s="26">
        <v>0.89</v>
      </c>
      <c r="AB133" s="27">
        <v>0.8</v>
      </c>
      <c r="AC133" s="25">
        <v>0.74</v>
      </c>
      <c r="AD133" s="26">
        <v>0.71</v>
      </c>
      <c r="AE133" s="28">
        <v>0.66</v>
      </c>
      <c r="AF133" s="29"/>
      <c r="AG133" s="30">
        <f t="shared" si="12"/>
        <v>0.5</v>
      </c>
      <c r="AH133" s="30">
        <f t="shared" si="13"/>
        <v>0.95000000000000007</v>
      </c>
      <c r="AI133" s="30">
        <f t="shared" si="14"/>
        <v>1</v>
      </c>
      <c r="AJ133" s="30">
        <f t="shared" si="15"/>
        <v>0.95000000000000007</v>
      </c>
      <c r="AK133" s="30">
        <f t="shared" si="16"/>
        <v>0.9</v>
      </c>
      <c r="AL133" s="30">
        <f t="shared" si="17"/>
        <v>0.70000000000000007</v>
      </c>
      <c r="AM133" s="22"/>
      <c r="AO133" s="1"/>
    </row>
    <row r="134" spans="1:41" s="10" customFormat="1" x14ac:dyDescent="0.3">
      <c r="A134" s="1"/>
      <c r="B134" s="1" t="s">
        <v>273</v>
      </c>
      <c r="C134" s="34" t="s">
        <v>274</v>
      </c>
      <c r="D134" s="23">
        <v>200</v>
      </c>
      <c r="E134" s="22" t="s">
        <v>319</v>
      </c>
      <c r="F134" s="22"/>
      <c r="G134" s="22" t="s">
        <v>315</v>
      </c>
      <c r="H134" s="22"/>
      <c r="I134" s="40"/>
      <c r="J134" s="22"/>
      <c r="K134" s="1" t="s">
        <v>172</v>
      </c>
      <c r="L134" s="22" t="s">
        <v>13</v>
      </c>
      <c r="M134" s="24" t="s">
        <v>48</v>
      </c>
      <c r="N134" s="25">
        <v>0.28000000000000003</v>
      </c>
      <c r="O134" s="26">
        <v>0.44</v>
      </c>
      <c r="P134" s="27">
        <v>0.59</v>
      </c>
      <c r="Q134" s="25">
        <v>0.67</v>
      </c>
      <c r="R134" s="26">
        <v>0.87</v>
      </c>
      <c r="S134" s="27">
        <v>0.88</v>
      </c>
      <c r="T134" s="25">
        <v>0.85</v>
      </c>
      <c r="U134" s="26">
        <v>0.87</v>
      </c>
      <c r="V134" s="27">
        <v>0.85</v>
      </c>
      <c r="W134" s="25">
        <v>0.71</v>
      </c>
      <c r="X134" s="26">
        <v>0.67</v>
      </c>
      <c r="Y134" s="27">
        <v>0.74</v>
      </c>
      <c r="Z134" s="25">
        <v>0.71</v>
      </c>
      <c r="AA134" s="26">
        <v>0.69</v>
      </c>
      <c r="AB134" s="27">
        <v>0.67</v>
      </c>
      <c r="AC134" s="25">
        <v>0.61</v>
      </c>
      <c r="AD134" s="26">
        <v>0.56999999999999995</v>
      </c>
      <c r="AE134" s="28">
        <v>0.51</v>
      </c>
      <c r="AF134" s="29"/>
      <c r="AG134" s="30">
        <f t="shared" si="12"/>
        <v>0.45</v>
      </c>
      <c r="AH134" s="30">
        <f t="shared" si="13"/>
        <v>0.8</v>
      </c>
      <c r="AI134" s="30">
        <f t="shared" si="14"/>
        <v>0.85000000000000009</v>
      </c>
      <c r="AJ134" s="30">
        <f t="shared" si="15"/>
        <v>0.70000000000000007</v>
      </c>
      <c r="AK134" s="30">
        <f t="shared" si="16"/>
        <v>0.70000000000000007</v>
      </c>
      <c r="AL134" s="30">
        <f t="shared" si="17"/>
        <v>0.55000000000000004</v>
      </c>
      <c r="AM134" s="22"/>
      <c r="AO134" s="1"/>
    </row>
    <row r="135" spans="1:41" x14ac:dyDescent="0.3">
      <c r="B135" s="1" t="s">
        <v>275</v>
      </c>
      <c r="C135" s="34" t="s">
        <v>8</v>
      </c>
      <c r="D135" s="23">
        <v>200</v>
      </c>
      <c r="E135" s="22" t="s">
        <v>319</v>
      </c>
      <c r="F135" s="22"/>
      <c r="G135" s="22" t="s">
        <v>315</v>
      </c>
      <c r="H135" s="22"/>
      <c r="I135" s="40"/>
      <c r="J135" s="22"/>
      <c r="K135" s="1" t="s">
        <v>197</v>
      </c>
      <c r="L135" s="22" t="s">
        <v>25</v>
      </c>
      <c r="M135" s="24" t="s">
        <v>48</v>
      </c>
      <c r="N135" s="25">
        <v>0.23</v>
      </c>
      <c r="O135" s="26">
        <v>0.4</v>
      </c>
      <c r="P135" s="27">
        <v>0.55000000000000004</v>
      </c>
      <c r="Q135" s="25">
        <v>0.69</v>
      </c>
      <c r="R135" s="26">
        <v>0.89</v>
      </c>
      <c r="S135" s="27">
        <v>0.94</v>
      </c>
      <c r="T135" s="25">
        <v>0.89</v>
      </c>
      <c r="U135" s="26">
        <v>0.94</v>
      </c>
      <c r="V135" s="27">
        <v>0.92</v>
      </c>
      <c r="W135" s="25">
        <v>0.74</v>
      </c>
      <c r="X135" s="26">
        <v>0.67</v>
      </c>
      <c r="Y135" s="27">
        <v>0.77</v>
      </c>
      <c r="Z135" s="25">
        <v>0.77</v>
      </c>
      <c r="AA135" s="26">
        <v>0.75</v>
      </c>
      <c r="AB135" s="27">
        <v>0.78</v>
      </c>
      <c r="AC135" s="25">
        <v>0.73</v>
      </c>
      <c r="AD135" s="26">
        <v>0.7</v>
      </c>
      <c r="AE135" s="28">
        <v>0.68</v>
      </c>
      <c r="AF135" s="29"/>
      <c r="AG135" s="30">
        <f t="shared" si="12"/>
        <v>0.4</v>
      </c>
      <c r="AH135" s="30">
        <f t="shared" si="13"/>
        <v>0.85000000000000009</v>
      </c>
      <c r="AI135" s="30">
        <f t="shared" si="14"/>
        <v>0.9</v>
      </c>
      <c r="AJ135" s="30">
        <f t="shared" si="15"/>
        <v>0.75</v>
      </c>
      <c r="AK135" s="30">
        <f t="shared" si="16"/>
        <v>0.75</v>
      </c>
      <c r="AL135" s="30">
        <f t="shared" si="17"/>
        <v>0.70000000000000007</v>
      </c>
      <c r="AM135" s="22"/>
    </row>
    <row r="136" spans="1:41" x14ac:dyDescent="0.3">
      <c r="B136" s="1" t="s">
        <v>276</v>
      </c>
      <c r="C136" s="34" t="s">
        <v>8</v>
      </c>
      <c r="D136" s="23">
        <v>200</v>
      </c>
      <c r="E136" s="22" t="s">
        <v>319</v>
      </c>
      <c r="F136" s="22"/>
      <c r="G136" s="22" t="s">
        <v>436</v>
      </c>
      <c r="H136" s="22"/>
      <c r="I136" s="40"/>
      <c r="J136" s="22"/>
      <c r="K136" s="1" t="s">
        <v>277</v>
      </c>
      <c r="L136" s="22" t="s">
        <v>43</v>
      </c>
      <c r="M136" s="24" t="s">
        <v>51</v>
      </c>
      <c r="N136" s="25">
        <v>0.34</v>
      </c>
      <c r="O136" s="26">
        <v>0.53</v>
      </c>
      <c r="P136" s="27">
        <v>0.72</v>
      </c>
      <c r="Q136" s="25">
        <v>0.8</v>
      </c>
      <c r="R136" s="26">
        <v>1</v>
      </c>
      <c r="S136" s="27">
        <v>1.03</v>
      </c>
      <c r="T136" s="25">
        <v>1</v>
      </c>
      <c r="U136" s="26">
        <v>1.01</v>
      </c>
      <c r="V136" s="27">
        <v>0.97</v>
      </c>
      <c r="W136" s="25">
        <v>0.91</v>
      </c>
      <c r="X136" s="26">
        <v>0.91</v>
      </c>
      <c r="Y136" s="27">
        <v>0.98</v>
      </c>
      <c r="Z136" s="25">
        <v>0.98</v>
      </c>
      <c r="AA136" s="26">
        <v>0.96</v>
      </c>
      <c r="AB136" s="27">
        <v>0.93</v>
      </c>
      <c r="AC136" s="25">
        <v>0.91</v>
      </c>
      <c r="AD136" s="26">
        <v>0.9</v>
      </c>
      <c r="AE136" s="28">
        <v>0.84</v>
      </c>
      <c r="AF136" s="29"/>
      <c r="AG136" s="30">
        <f t="shared" si="12"/>
        <v>0.55000000000000004</v>
      </c>
      <c r="AH136" s="30">
        <f t="shared" si="13"/>
        <v>0.95000000000000007</v>
      </c>
      <c r="AI136" s="30">
        <f t="shared" si="14"/>
        <v>1</v>
      </c>
      <c r="AJ136" s="30">
        <f t="shared" si="15"/>
        <v>0.95000000000000007</v>
      </c>
      <c r="AK136" s="30">
        <f t="shared" si="16"/>
        <v>0.95000000000000007</v>
      </c>
      <c r="AL136" s="30">
        <f t="shared" si="17"/>
        <v>0.9</v>
      </c>
      <c r="AM136" s="22"/>
    </row>
    <row r="137" spans="1:41" s="57" customFormat="1" x14ac:dyDescent="0.3">
      <c r="A137" s="1"/>
      <c r="B137" s="1" t="s">
        <v>278</v>
      </c>
      <c r="C137" s="31" t="s">
        <v>62</v>
      </c>
      <c r="D137" s="23">
        <v>200</v>
      </c>
      <c r="E137" s="22" t="s">
        <v>314</v>
      </c>
      <c r="F137" s="22" t="s">
        <v>429</v>
      </c>
      <c r="G137" s="22" t="s">
        <v>367</v>
      </c>
      <c r="H137" s="22"/>
      <c r="I137" s="22"/>
      <c r="J137" s="22" t="s">
        <v>325</v>
      </c>
      <c r="K137" s="30" t="s">
        <v>279</v>
      </c>
      <c r="L137" s="32" t="s">
        <v>4</v>
      </c>
      <c r="M137" s="33" t="s">
        <v>68</v>
      </c>
      <c r="N137" s="25">
        <v>0.17</v>
      </c>
      <c r="O137" s="26">
        <v>0.25</v>
      </c>
      <c r="P137" s="27">
        <v>0.23</v>
      </c>
      <c r="Q137" s="25">
        <v>0.25</v>
      </c>
      <c r="R137" s="26">
        <v>0.27</v>
      </c>
      <c r="S137" s="27">
        <v>0.34</v>
      </c>
      <c r="T137" s="25">
        <v>0.42</v>
      </c>
      <c r="U137" s="26">
        <v>0.51</v>
      </c>
      <c r="V137" s="27">
        <v>0.57999999999999996</v>
      </c>
      <c r="W137" s="25">
        <v>0.66</v>
      </c>
      <c r="X137" s="26">
        <v>0.72</v>
      </c>
      <c r="Y137" s="27">
        <v>0.74</v>
      </c>
      <c r="Z137" s="25">
        <v>0.77</v>
      </c>
      <c r="AA137" s="26">
        <v>0.76</v>
      </c>
      <c r="AB137" s="27">
        <v>0.71399999999999997</v>
      </c>
      <c r="AC137" s="25">
        <v>0.66</v>
      </c>
      <c r="AD137" s="26">
        <v>0.6</v>
      </c>
      <c r="AE137" s="28">
        <v>0.54</v>
      </c>
      <c r="AF137" s="59"/>
      <c r="AG137" s="60">
        <f t="shared" si="12"/>
        <v>0.2</v>
      </c>
      <c r="AH137" s="60">
        <f t="shared" si="13"/>
        <v>0.30000000000000004</v>
      </c>
      <c r="AI137" s="60">
        <f t="shared" si="14"/>
        <v>0.5</v>
      </c>
      <c r="AJ137" s="60">
        <f t="shared" si="15"/>
        <v>0.70000000000000007</v>
      </c>
      <c r="AK137" s="60">
        <f t="shared" si="16"/>
        <v>0.75</v>
      </c>
      <c r="AL137" s="60">
        <f t="shared" si="17"/>
        <v>0.60000000000000009</v>
      </c>
      <c r="AM137" s="58"/>
      <c r="AN137" s="61"/>
    </row>
    <row r="138" spans="1:41" x14ac:dyDescent="0.3">
      <c r="B138" s="1" t="s">
        <v>281</v>
      </c>
      <c r="C138" s="34" t="s">
        <v>280</v>
      </c>
      <c r="D138" s="23">
        <v>200</v>
      </c>
      <c r="E138" s="22" t="s">
        <v>319</v>
      </c>
      <c r="F138" s="22"/>
      <c r="G138" s="22" t="s">
        <v>315</v>
      </c>
      <c r="H138" s="22"/>
      <c r="I138" s="40"/>
      <c r="J138" s="22"/>
      <c r="K138" s="1" t="s">
        <v>134</v>
      </c>
      <c r="L138" s="22" t="s">
        <v>13</v>
      </c>
      <c r="M138" s="24" t="s">
        <v>48</v>
      </c>
      <c r="N138" s="25">
        <v>0.15</v>
      </c>
      <c r="O138" s="26">
        <v>0.3</v>
      </c>
      <c r="P138" s="27">
        <v>0.53</v>
      </c>
      <c r="Q138" s="25">
        <v>0.7</v>
      </c>
      <c r="R138" s="26">
        <v>0.9</v>
      </c>
      <c r="S138" s="27">
        <v>0.9</v>
      </c>
      <c r="T138" s="25">
        <v>0.88</v>
      </c>
      <c r="U138" s="26">
        <v>0.91</v>
      </c>
      <c r="V138" s="27">
        <v>0.9</v>
      </c>
      <c r="W138" s="25">
        <v>0.74</v>
      </c>
      <c r="X138" s="26">
        <v>0.61</v>
      </c>
      <c r="Y138" s="27">
        <v>0.72</v>
      </c>
      <c r="Z138" s="25">
        <v>0.76</v>
      </c>
      <c r="AA138" s="26">
        <v>0.7</v>
      </c>
      <c r="AB138" s="27">
        <v>0.78</v>
      </c>
      <c r="AC138" s="25">
        <v>0.76</v>
      </c>
      <c r="AD138" s="26">
        <v>0.75</v>
      </c>
      <c r="AE138" s="28">
        <v>0.76</v>
      </c>
      <c r="AF138" s="29"/>
      <c r="AG138" s="30">
        <f t="shared" si="12"/>
        <v>0.35000000000000003</v>
      </c>
      <c r="AH138" s="30">
        <f t="shared" si="13"/>
        <v>0.85000000000000009</v>
      </c>
      <c r="AI138" s="30">
        <f t="shared" si="14"/>
        <v>0.9</v>
      </c>
      <c r="AJ138" s="30">
        <f t="shared" si="15"/>
        <v>0.70000000000000007</v>
      </c>
      <c r="AK138" s="30">
        <f t="shared" si="16"/>
        <v>0.75</v>
      </c>
      <c r="AL138" s="30">
        <f t="shared" si="17"/>
        <v>0.75</v>
      </c>
      <c r="AM138" s="22"/>
    </row>
    <row r="139" spans="1:41" x14ac:dyDescent="0.3">
      <c r="B139" s="1" t="s">
        <v>282</v>
      </c>
      <c r="C139" s="34" t="s">
        <v>280</v>
      </c>
      <c r="D139" s="23">
        <v>200</v>
      </c>
      <c r="E139" s="22" t="s">
        <v>315</v>
      </c>
      <c r="F139" s="22"/>
      <c r="G139" s="22" t="s">
        <v>436</v>
      </c>
      <c r="H139" s="22"/>
      <c r="I139" s="40"/>
      <c r="J139" s="22"/>
      <c r="K139" s="1" t="s">
        <v>70</v>
      </c>
      <c r="L139" s="22" t="s">
        <v>43</v>
      </c>
      <c r="M139" s="24" t="s">
        <v>51</v>
      </c>
      <c r="N139" s="25">
        <v>0.18</v>
      </c>
      <c r="O139" s="26">
        <v>0.28000000000000003</v>
      </c>
      <c r="P139" s="27">
        <v>0.51</v>
      </c>
      <c r="Q139" s="25">
        <v>0.78</v>
      </c>
      <c r="R139" s="26">
        <v>0.89</v>
      </c>
      <c r="S139" s="27">
        <v>0.98</v>
      </c>
      <c r="T139" s="25">
        <v>1.03</v>
      </c>
      <c r="U139" s="26">
        <v>1.01</v>
      </c>
      <c r="V139" s="27">
        <v>1</v>
      </c>
      <c r="W139" s="25">
        <v>0.95</v>
      </c>
      <c r="X139" s="26">
        <v>0.87</v>
      </c>
      <c r="Y139" s="27">
        <v>0.96</v>
      </c>
      <c r="Z139" s="25">
        <v>1.02</v>
      </c>
      <c r="AA139" s="26">
        <v>1</v>
      </c>
      <c r="AB139" s="27">
        <v>0.99</v>
      </c>
      <c r="AC139" s="25">
        <v>1.03</v>
      </c>
      <c r="AD139" s="26">
        <v>1.05</v>
      </c>
      <c r="AE139" s="28">
        <v>1.04</v>
      </c>
      <c r="AF139" s="29"/>
      <c r="AG139" s="30">
        <f t="shared" si="12"/>
        <v>0.30000000000000004</v>
      </c>
      <c r="AH139" s="30">
        <f t="shared" si="13"/>
        <v>0.9</v>
      </c>
      <c r="AI139" s="30">
        <f t="shared" si="14"/>
        <v>1</v>
      </c>
      <c r="AJ139" s="30">
        <f t="shared" si="15"/>
        <v>0.95000000000000007</v>
      </c>
      <c r="AK139" s="30">
        <f t="shared" si="16"/>
        <v>1</v>
      </c>
      <c r="AL139" s="30">
        <f t="shared" si="17"/>
        <v>1</v>
      </c>
      <c r="AM139" s="22"/>
    </row>
    <row r="140" spans="1:41" x14ac:dyDescent="0.3">
      <c r="B140" s="1" t="s">
        <v>284</v>
      </c>
      <c r="C140" s="34" t="s">
        <v>129</v>
      </c>
      <c r="D140" s="22">
        <v>200</v>
      </c>
      <c r="E140" s="22" t="s">
        <v>315</v>
      </c>
      <c r="F140" s="22"/>
      <c r="G140" s="22" t="s">
        <v>440</v>
      </c>
      <c r="H140" s="22"/>
      <c r="I140" s="22"/>
      <c r="J140" s="22"/>
      <c r="K140" s="1" t="s">
        <v>50</v>
      </c>
      <c r="L140" s="22" t="s">
        <v>43</v>
      </c>
      <c r="M140" s="3" t="s">
        <v>51</v>
      </c>
      <c r="N140" s="25">
        <v>0.23</v>
      </c>
      <c r="O140" s="26">
        <v>0.35</v>
      </c>
      <c r="P140" s="27">
        <v>0.57999999999999996</v>
      </c>
      <c r="Q140" s="25">
        <v>0.76</v>
      </c>
      <c r="R140" s="26">
        <v>0.97</v>
      </c>
      <c r="S140" s="27">
        <v>0.98</v>
      </c>
      <c r="T140" s="25">
        <v>1</v>
      </c>
      <c r="U140" s="26">
        <v>1.01</v>
      </c>
      <c r="V140" s="27">
        <v>0.97</v>
      </c>
      <c r="W140" s="25">
        <v>0.92</v>
      </c>
      <c r="X140" s="26">
        <v>0.85</v>
      </c>
      <c r="Y140" s="27">
        <v>0.97</v>
      </c>
      <c r="Z140" s="25">
        <v>0.98</v>
      </c>
      <c r="AA140" s="26">
        <v>0.98</v>
      </c>
      <c r="AB140" s="27">
        <v>0.95</v>
      </c>
      <c r="AC140" s="25">
        <v>0.89</v>
      </c>
      <c r="AD140" s="26">
        <v>0.87</v>
      </c>
      <c r="AE140" s="28">
        <v>0.84</v>
      </c>
      <c r="AG140" s="30">
        <f t="shared" si="12"/>
        <v>0.4</v>
      </c>
      <c r="AH140" s="30">
        <f t="shared" si="13"/>
        <v>0.9</v>
      </c>
      <c r="AI140" s="30">
        <f t="shared" si="14"/>
        <v>1</v>
      </c>
      <c r="AJ140" s="30">
        <f t="shared" si="15"/>
        <v>0.9</v>
      </c>
      <c r="AK140" s="30">
        <f t="shared" si="16"/>
        <v>0.95000000000000007</v>
      </c>
      <c r="AL140" s="30">
        <f t="shared" si="17"/>
        <v>0.85000000000000009</v>
      </c>
    </row>
    <row r="141" spans="1:41" x14ac:dyDescent="0.3">
      <c r="B141" s="1" t="s">
        <v>285</v>
      </c>
      <c r="C141" s="34" t="s">
        <v>8</v>
      </c>
      <c r="D141" s="22">
        <v>200</v>
      </c>
      <c r="E141" s="22" t="s">
        <v>319</v>
      </c>
      <c r="F141" s="22"/>
      <c r="G141" s="22" t="s">
        <v>440</v>
      </c>
      <c r="H141" s="22"/>
      <c r="I141" s="22"/>
      <c r="J141" s="22"/>
      <c r="K141" s="1" t="s">
        <v>151</v>
      </c>
      <c r="L141" s="22" t="s">
        <v>43</v>
      </c>
      <c r="M141" s="3" t="s">
        <v>51</v>
      </c>
      <c r="N141" s="25">
        <v>0.3</v>
      </c>
      <c r="O141" s="26">
        <v>0.48</v>
      </c>
      <c r="P141" s="27">
        <v>0.72</v>
      </c>
      <c r="Q141" s="25">
        <v>0.8</v>
      </c>
      <c r="R141" s="26">
        <v>0.98</v>
      </c>
      <c r="S141" s="27">
        <v>0.92</v>
      </c>
      <c r="T141" s="25">
        <v>0.95</v>
      </c>
      <c r="U141" s="26">
        <v>0.95</v>
      </c>
      <c r="V141" s="27">
        <v>0.9</v>
      </c>
      <c r="W141" s="25">
        <v>0.88</v>
      </c>
      <c r="X141" s="26">
        <v>0.92</v>
      </c>
      <c r="Y141" s="27">
        <v>0.97</v>
      </c>
      <c r="Z141" s="25">
        <v>0.96</v>
      </c>
      <c r="AA141" s="26">
        <v>0.93</v>
      </c>
      <c r="AB141" s="27">
        <v>0.86</v>
      </c>
      <c r="AC141" s="25">
        <v>0.82</v>
      </c>
      <c r="AD141" s="26">
        <v>0.8</v>
      </c>
      <c r="AE141" s="28">
        <v>0.79</v>
      </c>
      <c r="AG141" s="30">
        <f t="shared" si="12"/>
        <v>0.5</v>
      </c>
      <c r="AH141" s="30">
        <f t="shared" si="13"/>
        <v>0.9</v>
      </c>
      <c r="AI141" s="30">
        <f t="shared" si="14"/>
        <v>0.95000000000000007</v>
      </c>
      <c r="AJ141" s="30">
        <f t="shared" si="15"/>
        <v>0.9</v>
      </c>
      <c r="AK141" s="30">
        <f t="shared" si="16"/>
        <v>0.9</v>
      </c>
      <c r="AL141" s="30">
        <f t="shared" si="17"/>
        <v>0.8</v>
      </c>
    </row>
    <row r="142" spans="1:41" x14ac:dyDescent="0.3">
      <c r="B142" s="1" t="s">
        <v>286</v>
      </c>
      <c r="C142" s="22" t="s">
        <v>2</v>
      </c>
      <c r="D142" s="22">
        <v>200</v>
      </c>
      <c r="E142" s="22" t="s">
        <v>315</v>
      </c>
      <c r="F142" s="22" t="s">
        <v>287</v>
      </c>
      <c r="G142" s="22" t="s">
        <v>441</v>
      </c>
      <c r="H142" s="22"/>
      <c r="I142" s="22"/>
      <c r="J142" s="22"/>
      <c r="K142" s="1" t="s">
        <v>288</v>
      </c>
      <c r="L142" s="22" t="s">
        <v>13</v>
      </c>
      <c r="M142" s="3" t="s">
        <v>22</v>
      </c>
      <c r="N142" s="25">
        <v>0.11</v>
      </c>
      <c r="O142" s="26">
        <v>0.2</v>
      </c>
      <c r="P142" s="27">
        <v>0.3</v>
      </c>
      <c r="Q142" s="25">
        <v>0.44</v>
      </c>
      <c r="R142" s="26">
        <v>0.59</v>
      </c>
      <c r="S142" s="27">
        <v>0.68</v>
      </c>
      <c r="T142" s="25">
        <v>0.75</v>
      </c>
      <c r="U142" s="26">
        <v>0.79</v>
      </c>
      <c r="V142" s="27">
        <v>0.75</v>
      </c>
      <c r="W142" s="25">
        <v>0.66</v>
      </c>
      <c r="X142" s="26">
        <v>0.6</v>
      </c>
      <c r="Y142" s="27">
        <v>0.74</v>
      </c>
      <c r="Z142" s="25">
        <v>0.82</v>
      </c>
      <c r="AA142" s="26">
        <v>0.79</v>
      </c>
      <c r="AB142" s="27">
        <v>0.86</v>
      </c>
      <c r="AC142" s="25">
        <v>0.87</v>
      </c>
      <c r="AD142" s="26">
        <v>0.9</v>
      </c>
      <c r="AE142" s="28">
        <v>0.9</v>
      </c>
      <c r="AG142" s="30">
        <f t="shared" si="12"/>
        <v>0.2</v>
      </c>
      <c r="AH142" s="30">
        <f t="shared" si="13"/>
        <v>0.55000000000000004</v>
      </c>
      <c r="AI142" s="30">
        <f t="shared" si="14"/>
        <v>0.75</v>
      </c>
      <c r="AJ142" s="30">
        <f t="shared" si="15"/>
        <v>0.65</v>
      </c>
      <c r="AK142" s="30">
        <f t="shared" si="16"/>
        <v>0.8</v>
      </c>
      <c r="AL142" s="30">
        <f t="shared" si="17"/>
        <v>0.9</v>
      </c>
    </row>
    <row r="143" spans="1:41" x14ac:dyDescent="0.3">
      <c r="B143" s="1" t="s">
        <v>289</v>
      </c>
      <c r="C143" s="22" t="s">
        <v>2</v>
      </c>
      <c r="D143" s="22">
        <v>400</v>
      </c>
      <c r="E143" s="22" t="s">
        <v>315</v>
      </c>
      <c r="F143" s="22" t="s">
        <v>287</v>
      </c>
      <c r="G143" s="22" t="s">
        <v>441</v>
      </c>
      <c r="H143" s="22"/>
      <c r="I143" s="22"/>
      <c r="J143" s="22"/>
      <c r="K143" s="1" t="s">
        <v>144</v>
      </c>
      <c r="L143" s="22" t="s">
        <v>13</v>
      </c>
      <c r="M143" s="3" t="s">
        <v>10</v>
      </c>
      <c r="N143" s="25">
        <v>0.22</v>
      </c>
      <c r="O143" s="26">
        <v>0.39</v>
      </c>
      <c r="P143" s="27">
        <v>0.65</v>
      </c>
      <c r="Q143" s="25">
        <v>0.63</v>
      </c>
      <c r="R143" s="26">
        <v>0.69</v>
      </c>
      <c r="S143" s="27">
        <v>0.62</v>
      </c>
      <c r="T143" s="25">
        <v>0.52</v>
      </c>
      <c r="U143" s="26">
        <v>0.46</v>
      </c>
      <c r="V143" s="27">
        <v>0.6</v>
      </c>
      <c r="W143" s="25">
        <v>0.7</v>
      </c>
      <c r="X143" s="26">
        <v>0.7</v>
      </c>
      <c r="Y143" s="27">
        <v>0.75</v>
      </c>
      <c r="Z143" s="25">
        <v>0.81</v>
      </c>
      <c r="AA143" s="26">
        <v>0.83</v>
      </c>
      <c r="AB143" s="27">
        <v>0.87</v>
      </c>
      <c r="AC143" s="25">
        <v>0.88</v>
      </c>
      <c r="AD143" s="26">
        <v>0.91</v>
      </c>
      <c r="AE143" s="28">
        <v>0.92</v>
      </c>
      <c r="AG143" s="30">
        <f t="shared" si="12"/>
        <v>0.4</v>
      </c>
      <c r="AH143" s="30">
        <f t="shared" si="13"/>
        <v>0.65</v>
      </c>
      <c r="AI143" s="30">
        <f t="shared" si="14"/>
        <v>0.55000000000000004</v>
      </c>
      <c r="AJ143" s="30">
        <f t="shared" si="15"/>
        <v>0.70000000000000007</v>
      </c>
      <c r="AK143" s="30">
        <f t="shared" si="16"/>
        <v>0.85000000000000009</v>
      </c>
      <c r="AL143" s="30">
        <f t="shared" si="17"/>
        <v>0.9</v>
      </c>
    </row>
    <row r="144" spans="1:41" x14ac:dyDescent="0.3">
      <c r="B144" s="1" t="s">
        <v>290</v>
      </c>
      <c r="C144" s="22" t="s">
        <v>2</v>
      </c>
      <c r="D144" s="22">
        <v>200</v>
      </c>
      <c r="E144" s="22" t="s">
        <v>315</v>
      </c>
      <c r="F144" s="22" t="s">
        <v>287</v>
      </c>
      <c r="G144" s="22" t="s">
        <v>436</v>
      </c>
      <c r="H144" s="22"/>
      <c r="I144" s="22"/>
      <c r="J144" s="22"/>
      <c r="K144" s="1" t="s">
        <v>70</v>
      </c>
      <c r="L144" s="22" t="s">
        <v>43</v>
      </c>
      <c r="M144" s="3" t="s">
        <v>51</v>
      </c>
      <c r="N144" s="25">
        <v>0.19</v>
      </c>
      <c r="O144" s="26">
        <v>0.32</v>
      </c>
      <c r="P144" s="27">
        <v>0.56999999999999995</v>
      </c>
      <c r="Q144" s="25">
        <v>0.79</v>
      </c>
      <c r="R144" s="26">
        <v>0.97</v>
      </c>
      <c r="S144" s="27">
        <v>1.01</v>
      </c>
      <c r="T144" s="25">
        <v>1.01</v>
      </c>
      <c r="U144" s="26">
        <v>1.04</v>
      </c>
      <c r="V144" s="27">
        <v>0.99</v>
      </c>
      <c r="W144" s="25">
        <v>0.94</v>
      </c>
      <c r="X144" s="26">
        <v>0.88</v>
      </c>
      <c r="Y144" s="27">
        <v>0.96</v>
      </c>
      <c r="Z144" s="25">
        <v>0.99</v>
      </c>
      <c r="AA144" s="26">
        <v>0.99</v>
      </c>
      <c r="AB144" s="27">
        <v>1.01</v>
      </c>
      <c r="AC144" s="25">
        <v>1.01</v>
      </c>
      <c r="AD144" s="26">
        <v>1.04</v>
      </c>
      <c r="AE144" s="28">
        <v>1.04</v>
      </c>
      <c r="AG144" s="30">
        <f t="shared" si="12"/>
        <v>0.35000000000000003</v>
      </c>
      <c r="AH144" s="30">
        <f t="shared" si="13"/>
        <v>0.9</v>
      </c>
      <c r="AI144" s="30">
        <f t="shared" si="14"/>
        <v>1</v>
      </c>
      <c r="AJ144" s="30">
        <f t="shared" si="15"/>
        <v>0.95000000000000007</v>
      </c>
      <c r="AK144" s="30">
        <f t="shared" si="16"/>
        <v>1</v>
      </c>
      <c r="AL144" s="30">
        <f t="shared" si="17"/>
        <v>1</v>
      </c>
    </row>
    <row r="145" spans="2:38" x14ac:dyDescent="0.3">
      <c r="B145" s="1" t="s">
        <v>291</v>
      </c>
      <c r="C145" s="22" t="s">
        <v>2</v>
      </c>
      <c r="D145" s="22">
        <v>400</v>
      </c>
      <c r="E145" s="22" t="s">
        <v>315</v>
      </c>
      <c r="F145" s="22" t="s">
        <v>287</v>
      </c>
      <c r="G145" s="22" t="s">
        <v>436</v>
      </c>
      <c r="H145" s="22"/>
      <c r="I145" s="22"/>
      <c r="J145" s="22"/>
      <c r="K145" s="1" t="s">
        <v>50</v>
      </c>
      <c r="L145" s="22" t="s">
        <v>43</v>
      </c>
      <c r="M145" s="3" t="s">
        <v>26</v>
      </c>
      <c r="N145" s="25">
        <v>0.31</v>
      </c>
      <c r="O145" s="26">
        <v>0.66</v>
      </c>
      <c r="P145" s="27">
        <v>0.95</v>
      </c>
      <c r="Q145" s="25">
        <v>0.82</v>
      </c>
      <c r="R145" s="26">
        <v>0.92</v>
      </c>
      <c r="S145" s="27">
        <v>0.92</v>
      </c>
      <c r="T145" s="25">
        <v>0.84</v>
      </c>
      <c r="U145" s="26">
        <v>0.75</v>
      </c>
      <c r="V145" s="27">
        <v>0.9</v>
      </c>
      <c r="W145" s="25">
        <v>0.98</v>
      </c>
      <c r="X145" s="26">
        <v>0.96</v>
      </c>
      <c r="Y145" s="27">
        <v>0.96</v>
      </c>
      <c r="Z145" s="25">
        <v>1</v>
      </c>
      <c r="AA145" s="26">
        <v>1.02</v>
      </c>
      <c r="AB145" s="27">
        <v>1.04</v>
      </c>
      <c r="AC145" s="25">
        <v>1.03</v>
      </c>
      <c r="AD145" s="26">
        <v>1.05</v>
      </c>
      <c r="AE145" s="28">
        <v>1.06</v>
      </c>
      <c r="AG145" s="30">
        <f t="shared" si="12"/>
        <v>0.65</v>
      </c>
      <c r="AH145" s="30">
        <f t="shared" si="13"/>
        <v>0.9</v>
      </c>
      <c r="AI145" s="30">
        <f t="shared" si="14"/>
        <v>0.85000000000000009</v>
      </c>
      <c r="AJ145" s="30">
        <f t="shared" si="15"/>
        <v>0.95000000000000007</v>
      </c>
      <c r="AK145" s="30">
        <f t="shared" si="16"/>
        <v>1</v>
      </c>
      <c r="AL145" s="30">
        <f t="shared" si="17"/>
        <v>1</v>
      </c>
    </row>
    <row r="146" spans="2:38" x14ac:dyDescent="0.3">
      <c r="B146" s="1" t="s">
        <v>292</v>
      </c>
      <c r="C146" s="22" t="s">
        <v>293</v>
      </c>
      <c r="D146" s="22">
        <v>200</v>
      </c>
      <c r="E146" s="22" t="s">
        <v>319</v>
      </c>
      <c r="F146" s="22"/>
      <c r="G146" s="22" t="s">
        <v>315</v>
      </c>
      <c r="H146" s="22"/>
      <c r="I146" s="22"/>
      <c r="J146" s="22"/>
      <c r="K146" s="1" t="s">
        <v>134</v>
      </c>
      <c r="L146" s="22" t="s">
        <v>13</v>
      </c>
      <c r="M146" s="3" t="s">
        <v>294</v>
      </c>
      <c r="N146" s="25">
        <v>0.19</v>
      </c>
      <c r="O146" s="26">
        <v>0.37</v>
      </c>
      <c r="P146" s="27">
        <v>0.56000000000000005</v>
      </c>
      <c r="Q146" s="25">
        <v>0.69</v>
      </c>
      <c r="R146" s="26">
        <v>0.87</v>
      </c>
      <c r="S146" s="27">
        <v>0.85</v>
      </c>
      <c r="T146" s="25">
        <v>0.87</v>
      </c>
      <c r="U146" s="26">
        <v>0.9</v>
      </c>
      <c r="V146" s="27">
        <v>0.9</v>
      </c>
      <c r="W146" s="25">
        <v>0.78</v>
      </c>
      <c r="X146" s="26">
        <v>0.64</v>
      </c>
      <c r="Y146" s="27">
        <v>0.72</v>
      </c>
      <c r="Z146" s="25">
        <v>0.78</v>
      </c>
      <c r="AA146" s="26">
        <v>0.74</v>
      </c>
      <c r="AB146" s="27">
        <v>0.8</v>
      </c>
      <c r="AC146" s="25">
        <v>0.79</v>
      </c>
      <c r="AD146" s="26">
        <v>0.77</v>
      </c>
      <c r="AE146" s="28">
        <v>0.74</v>
      </c>
      <c r="AG146" s="30">
        <f t="shared" si="12"/>
        <v>0.35000000000000003</v>
      </c>
      <c r="AH146" s="30">
        <f t="shared" si="13"/>
        <v>0.8</v>
      </c>
      <c r="AI146" s="30">
        <f t="shared" si="14"/>
        <v>0.9</v>
      </c>
      <c r="AJ146" s="30">
        <f t="shared" si="15"/>
        <v>0.70000000000000007</v>
      </c>
      <c r="AK146" s="30">
        <f t="shared" si="16"/>
        <v>0.75</v>
      </c>
      <c r="AL146" s="30">
        <f t="shared" si="17"/>
        <v>0.75</v>
      </c>
    </row>
    <row r="147" spans="2:38" x14ac:dyDescent="0.3">
      <c r="B147" s="1" t="s">
        <v>295</v>
      </c>
      <c r="C147" s="34" t="s">
        <v>129</v>
      </c>
      <c r="D147" s="22">
        <v>200</v>
      </c>
      <c r="E147" s="22" t="s">
        <v>319</v>
      </c>
      <c r="F147" s="22"/>
      <c r="G147" s="22" t="s">
        <v>357</v>
      </c>
      <c r="H147" s="22" t="s">
        <v>442</v>
      </c>
      <c r="I147" s="62">
        <v>0.32</v>
      </c>
      <c r="J147" s="22"/>
      <c r="K147" s="1" t="s">
        <v>218</v>
      </c>
      <c r="L147" s="22" t="s">
        <v>25</v>
      </c>
      <c r="M147" s="3" t="s">
        <v>51</v>
      </c>
      <c r="N147" s="25">
        <v>0.28000000000000003</v>
      </c>
      <c r="O147" s="26">
        <v>0.42</v>
      </c>
      <c r="P147" s="27">
        <v>0.73</v>
      </c>
      <c r="Q147" s="25">
        <v>0.82</v>
      </c>
      <c r="R147" s="26">
        <v>1.03</v>
      </c>
      <c r="S147" s="27">
        <v>0.94</v>
      </c>
      <c r="T147" s="25">
        <v>0.99</v>
      </c>
      <c r="U147" s="26">
        <v>0.96</v>
      </c>
      <c r="V147" s="27">
        <v>0.94</v>
      </c>
      <c r="W147" s="25">
        <v>0.86</v>
      </c>
      <c r="X147" s="26">
        <v>0.88</v>
      </c>
      <c r="Y147" s="27">
        <v>0.91</v>
      </c>
      <c r="Z147" s="25">
        <v>0.87</v>
      </c>
      <c r="AA147" s="26">
        <v>0.85</v>
      </c>
      <c r="AB147" s="27">
        <v>0.73</v>
      </c>
      <c r="AC147" s="25">
        <v>0.7</v>
      </c>
      <c r="AD147" s="26">
        <v>0.68</v>
      </c>
      <c r="AE147" s="28">
        <v>0.69</v>
      </c>
      <c r="AG147" s="30">
        <f t="shared" si="12"/>
        <v>0.5</v>
      </c>
      <c r="AH147" s="30">
        <f t="shared" si="13"/>
        <v>0.95000000000000007</v>
      </c>
      <c r="AI147" s="30">
        <f t="shared" si="14"/>
        <v>0.95000000000000007</v>
      </c>
      <c r="AJ147" s="30">
        <f t="shared" si="15"/>
        <v>0.9</v>
      </c>
      <c r="AK147" s="30">
        <f t="shared" si="16"/>
        <v>0.8</v>
      </c>
      <c r="AL147" s="30">
        <f t="shared" si="17"/>
        <v>0.70000000000000007</v>
      </c>
    </row>
    <row r="148" spans="2:38" x14ac:dyDescent="0.3">
      <c r="B148" s="1" t="s">
        <v>296</v>
      </c>
      <c r="C148" s="34" t="s">
        <v>129</v>
      </c>
      <c r="D148" s="22">
        <v>200</v>
      </c>
      <c r="E148" s="22" t="s">
        <v>315</v>
      </c>
      <c r="F148" s="22"/>
      <c r="G148" s="22" t="s">
        <v>357</v>
      </c>
      <c r="H148" s="22" t="s">
        <v>443</v>
      </c>
      <c r="I148" s="62">
        <v>0.49</v>
      </c>
      <c r="J148" s="22"/>
      <c r="K148" s="1" t="s">
        <v>197</v>
      </c>
      <c r="L148" s="22" t="s">
        <v>25</v>
      </c>
      <c r="M148" s="3" t="s">
        <v>283</v>
      </c>
      <c r="N148" s="25">
        <v>0.22</v>
      </c>
      <c r="O148" s="26">
        <v>0.34</v>
      </c>
      <c r="P148" s="27">
        <v>0.57999999999999996</v>
      </c>
      <c r="Q148" s="25">
        <v>0.77</v>
      </c>
      <c r="R148" s="26">
        <v>0.96</v>
      </c>
      <c r="S148" s="27">
        <v>0.95</v>
      </c>
      <c r="T148" s="25">
        <v>0.98</v>
      </c>
      <c r="U148" s="26">
        <v>0.95</v>
      </c>
      <c r="V148" s="27">
        <v>0.92</v>
      </c>
      <c r="W148" s="25">
        <v>0.84</v>
      </c>
      <c r="X148" s="26">
        <v>0.87</v>
      </c>
      <c r="Y148" s="27">
        <v>0.87</v>
      </c>
      <c r="Z148" s="25">
        <v>0.81</v>
      </c>
      <c r="AA148" s="26">
        <v>0.77</v>
      </c>
      <c r="AB148" s="27">
        <v>0.68</v>
      </c>
      <c r="AC148" s="25">
        <v>0.67</v>
      </c>
      <c r="AD148" s="26">
        <v>0.64</v>
      </c>
      <c r="AE148" s="28">
        <v>0.59</v>
      </c>
      <c r="AG148" s="30">
        <f t="shared" si="12"/>
        <v>0.4</v>
      </c>
      <c r="AH148" s="30">
        <f t="shared" si="13"/>
        <v>0.9</v>
      </c>
      <c r="AI148" s="30">
        <f t="shared" si="14"/>
        <v>0.95000000000000007</v>
      </c>
      <c r="AJ148" s="30">
        <f t="shared" si="15"/>
        <v>0.85000000000000009</v>
      </c>
      <c r="AK148" s="30">
        <f t="shared" si="16"/>
        <v>0.75</v>
      </c>
      <c r="AL148" s="30">
        <f t="shared" si="17"/>
        <v>0.65</v>
      </c>
    </row>
    <row r="152" spans="2:38" hidden="1" x14ac:dyDescent="0.3"/>
    <row r="153" spans="2:38" hidden="1" x14ac:dyDescent="0.3"/>
    <row r="154" spans="2:38" hidden="1" x14ac:dyDescent="0.3"/>
    <row r="155" spans="2:38" hidden="1" x14ac:dyDescent="0.3"/>
    <row r="156" spans="2:38" hidden="1" x14ac:dyDescent="0.3"/>
    <row r="157" spans="2:38" hidden="1" x14ac:dyDescent="0.3"/>
    <row r="158" spans="2:38" hidden="1" x14ac:dyDescent="0.3"/>
    <row r="159" spans="2:38" hidden="1" x14ac:dyDescent="0.3"/>
    <row r="160" spans="2:38" hidden="1" x14ac:dyDescent="0.3"/>
    <row r="161" spans="1:40" hidden="1" x14ac:dyDescent="0.3"/>
    <row r="162" spans="1:40" s="34" customFormat="1" hidden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3"/>
      <c r="N162" s="44"/>
      <c r="O162" s="45"/>
      <c r="P162" s="46"/>
      <c r="Q162" s="44"/>
      <c r="R162" s="45"/>
      <c r="S162" s="46"/>
      <c r="T162" s="44"/>
      <c r="U162" s="45"/>
      <c r="V162" s="46"/>
      <c r="W162" s="44"/>
      <c r="X162" s="45"/>
      <c r="Y162" s="46"/>
      <c r="Z162" s="44"/>
      <c r="AA162" s="45"/>
      <c r="AB162" s="46"/>
      <c r="AC162" s="44"/>
      <c r="AD162" s="45"/>
      <c r="AE162" s="47"/>
      <c r="AF162" s="48"/>
      <c r="AG162" s="1"/>
      <c r="AH162" s="1"/>
      <c r="AI162" s="1"/>
      <c r="AJ162" s="1"/>
      <c r="AK162" s="1"/>
      <c r="AL162" s="1"/>
      <c r="AM162" s="1"/>
      <c r="AN162" s="10"/>
    </row>
    <row r="163" spans="1:40" s="34" customFormat="1" hidden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3"/>
      <c r="N163" s="44"/>
      <c r="O163" s="45"/>
      <c r="P163" s="46"/>
      <c r="Q163" s="44"/>
      <c r="R163" s="45"/>
      <c r="S163" s="46"/>
      <c r="T163" s="44"/>
      <c r="U163" s="45"/>
      <c r="V163" s="46"/>
      <c r="W163" s="44"/>
      <c r="X163" s="45"/>
      <c r="Y163" s="46"/>
      <c r="Z163" s="44"/>
      <c r="AA163" s="45"/>
      <c r="AB163" s="46"/>
      <c r="AC163" s="44"/>
      <c r="AD163" s="45"/>
      <c r="AE163" s="47"/>
      <c r="AF163" s="48"/>
      <c r="AG163" s="1"/>
      <c r="AH163" s="1"/>
      <c r="AI163" s="1"/>
      <c r="AJ163" s="1"/>
      <c r="AK163" s="1"/>
      <c r="AL163" s="1"/>
      <c r="AM163" s="1"/>
      <c r="AN163" s="10"/>
    </row>
    <row r="164" spans="1:40" s="34" customFormat="1" hidden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3"/>
      <c r="N164" s="44"/>
      <c r="O164" s="45"/>
      <c r="P164" s="46"/>
      <c r="Q164" s="44"/>
      <c r="R164" s="45"/>
      <c r="S164" s="46"/>
      <c r="T164" s="44"/>
      <c r="U164" s="45"/>
      <c r="V164" s="46"/>
      <c r="W164" s="44"/>
      <c r="X164" s="45"/>
      <c r="Y164" s="46"/>
      <c r="Z164" s="44"/>
      <c r="AA164" s="45"/>
      <c r="AB164" s="46"/>
      <c r="AC164" s="44"/>
      <c r="AD164" s="45"/>
      <c r="AE164" s="47"/>
      <c r="AF164" s="48"/>
      <c r="AG164" s="1"/>
      <c r="AH164" s="1"/>
      <c r="AI164" s="1"/>
      <c r="AJ164" s="1"/>
      <c r="AK164" s="1"/>
      <c r="AL164" s="1"/>
      <c r="AM164" s="1"/>
      <c r="AN164" s="10"/>
    </row>
    <row r="165" spans="1:40" s="34" customFormat="1" hidden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3"/>
      <c r="N165" s="44"/>
      <c r="O165" s="45"/>
      <c r="P165" s="46"/>
      <c r="Q165" s="44"/>
      <c r="R165" s="45"/>
      <c r="S165" s="46"/>
      <c r="T165" s="44"/>
      <c r="U165" s="45"/>
      <c r="V165" s="46"/>
      <c r="W165" s="44"/>
      <c r="X165" s="45"/>
      <c r="Y165" s="46"/>
      <c r="Z165" s="44"/>
      <c r="AA165" s="45"/>
      <c r="AB165" s="46"/>
      <c r="AC165" s="44"/>
      <c r="AD165" s="45"/>
      <c r="AE165" s="47"/>
      <c r="AF165" s="48"/>
      <c r="AG165" s="1"/>
      <c r="AH165" s="1"/>
      <c r="AI165" s="1"/>
      <c r="AJ165" s="1"/>
      <c r="AK165" s="1"/>
      <c r="AL165" s="1"/>
      <c r="AM165" s="1"/>
      <c r="AN165" s="10"/>
    </row>
    <row r="166" spans="1:40" s="34" customFormat="1" hidden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3"/>
      <c r="N166" s="44"/>
      <c r="O166" s="45"/>
      <c r="P166" s="46"/>
      <c r="Q166" s="44"/>
      <c r="R166" s="45"/>
      <c r="S166" s="46"/>
      <c r="T166" s="44"/>
      <c r="U166" s="45"/>
      <c r="V166" s="46"/>
      <c r="W166" s="44"/>
      <c r="X166" s="45"/>
      <c r="Y166" s="46"/>
      <c r="Z166" s="44"/>
      <c r="AA166" s="45"/>
      <c r="AB166" s="46"/>
      <c r="AC166" s="44"/>
      <c r="AD166" s="45"/>
      <c r="AE166" s="47"/>
      <c r="AF166" s="48"/>
      <c r="AG166" s="1"/>
      <c r="AH166" s="1"/>
      <c r="AI166" s="1"/>
      <c r="AJ166" s="1"/>
      <c r="AK166" s="1"/>
      <c r="AL166" s="1"/>
      <c r="AM166" s="1"/>
      <c r="AN166" s="10"/>
    </row>
    <row r="167" spans="1:40" s="34" customFormat="1" hidden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3"/>
      <c r="N167" s="44"/>
      <c r="O167" s="45"/>
      <c r="P167" s="46"/>
      <c r="Q167" s="44"/>
      <c r="R167" s="45"/>
      <c r="S167" s="46"/>
      <c r="T167" s="44"/>
      <c r="U167" s="45"/>
      <c r="V167" s="46"/>
      <c r="W167" s="44"/>
      <c r="X167" s="45"/>
      <c r="Y167" s="46"/>
      <c r="Z167" s="44"/>
      <c r="AA167" s="45"/>
      <c r="AB167" s="46"/>
      <c r="AC167" s="44"/>
      <c r="AD167" s="45"/>
      <c r="AE167" s="47"/>
      <c r="AF167" s="48"/>
      <c r="AG167" s="1"/>
      <c r="AH167" s="1"/>
      <c r="AI167" s="1"/>
      <c r="AJ167" s="1"/>
      <c r="AK167" s="1"/>
      <c r="AL167" s="1"/>
      <c r="AM167" s="1"/>
      <c r="AN167" s="10"/>
    </row>
    <row r="168" spans="1:40" s="34" customFormat="1" hidden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3"/>
      <c r="N168" s="44"/>
      <c r="O168" s="45"/>
      <c r="P168" s="46"/>
      <c r="Q168" s="44"/>
      <c r="R168" s="45"/>
      <c r="S168" s="46"/>
      <c r="T168" s="44"/>
      <c r="U168" s="45"/>
      <c r="V168" s="46"/>
      <c r="W168" s="44"/>
      <c r="X168" s="45"/>
      <c r="Y168" s="46"/>
      <c r="Z168" s="44"/>
      <c r="AA168" s="45"/>
      <c r="AB168" s="46"/>
      <c r="AC168" s="44"/>
      <c r="AD168" s="45"/>
      <c r="AE168" s="47"/>
      <c r="AF168" s="48"/>
      <c r="AG168" s="1"/>
      <c r="AH168" s="1"/>
      <c r="AI168" s="1"/>
      <c r="AJ168" s="1"/>
      <c r="AK168" s="1"/>
      <c r="AL168" s="1"/>
      <c r="AM168" s="1"/>
      <c r="AN168" s="10"/>
    </row>
    <row r="169" spans="1:40" s="34" customFormat="1" hidden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3"/>
      <c r="N169" s="44"/>
      <c r="O169" s="45"/>
      <c r="P169" s="46"/>
      <c r="Q169" s="44"/>
      <c r="R169" s="45"/>
      <c r="S169" s="46"/>
      <c r="T169" s="44"/>
      <c r="U169" s="45"/>
      <c r="V169" s="46"/>
      <c r="W169" s="44"/>
      <c r="X169" s="45"/>
      <c r="Y169" s="46"/>
      <c r="Z169" s="44"/>
      <c r="AA169" s="45"/>
      <c r="AB169" s="46"/>
      <c r="AC169" s="44"/>
      <c r="AD169" s="45"/>
      <c r="AE169" s="47"/>
      <c r="AF169" s="48"/>
      <c r="AG169" s="1"/>
      <c r="AH169" s="1"/>
      <c r="AI169" s="1"/>
      <c r="AJ169" s="1"/>
      <c r="AK169" s="1"/>
      <c r="AL169" s="1"/>
      <c r="AM169" s="1"/>
      <c r="AN169" s="10"/>
    </row>
    <row r="170" spans="1:40" s="34" customFormat="1" hidden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3"/>
      <c r="N170" s="44"/>
      <c r="O170" s="45"/>
      <c r="P170" s="46"/>
      <c r="Q170" s="44"/>
      <c r="R170" s="45"/>
      <c r="S170" s="46"/>
      <c r="T170" s="44"/>
      <c r="U170" s="45"/>
      <c r="V170" s="46"/>
      <c r="W170" s="44"/>
      <c r="X170" s="45"/>
      <c r="Y170" s="46"/>
      <c r="Z170" s="44"/>
      <c r="AA170" s="45"/>
      <c r="AB170" s="46"/>
      <c r="AC170" s="44"/>
      <c r="AD170" s="45"/>
      <c r="AE170" s="47"/>
      <c r="AF170" s="48"/>
      <c r="AG170" s="1"/>
      <c r="AH170" s="1"/>
      <c r="AI170" s="1"/>
      <c r="AJ170" s="1"/>
      <c r="AK170" s="1"/>
      <c r="AL170" s="1"/>
      <c r="AM170" s="1"/>
      <c r="AN170" s="10"/>
    </row>
    <row r="171" spans="1:40" s="34" customFormat="1" hidden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3"/>
      <c r="N171" s="44"/>
      <c r="O171" s="45"/>
      <c r="P171" s="46"/>
      <c r="Q171" s="44"/>
      <c r="R171" s="45"/>
      <c r="S171" s="46"/>
      <c r="T171" s="44"/>
      <c r="U171" s="45"/>
      <c r="V171" s="46"/>
      <c r="W171" s="44"/>
      <c r="X171" s="45"/>
      <c r="Y171" s="46"/>
      <c r="Z171" s="44"/>
      <c r="AA171" s="45"/>
      <c r="AB171" s="46"/>
      <c r="AC171" s="44"/>
      <c r="AD171" s="45"/>
      <c r="AE171" s="47"/>
      <c r="AF171" s="48"/>
      <c r="AG171" s="1"/>
      <c r="AH171" s="1"/>
      <c r="AI171" s="1"/>
      <c r="AJ171" s="1"/>
      <c r="AK171" s="1"/>
      <c r="AL171" s="1"/>
      <c r="AM171" s="1"/>
      <c r="AN171" s="10"/>
    </row>
    <row r="172" spans="1:40" s="34" customFormat="1" hidden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3"/>
      <c r="N172" s="44"/>
      <c r="O172" s="45"/>
      <c r="P172" s="46"/>
      <c r="Q172" s="44"/>
      <c r="R172" s="45"/>
      <c r="S172" s="46"/>
      <c r="T172" s="44"/>
      <c r="U172" s="45"/>
      <c r="V172" s="46"/>
      <c r="W172" s="44"/>
      <c r="X172" s="45"/>
      <c r="Y172" s="46"/>
      <c r="Z172" s="44"/>
      <c r="AA172" s="45"/>
      <c r="AB172" s="46"/>
      <c r="AC172" s="44"/>
      <c r="AD172" s="45"/>
      <c r="AE172" s="47"/>
      <c r="AF172" s="48"/>
      <c r="AG172" s="1"/>
      <c r="AH172" s="1"/>
      <c r="AI172" s="1"/>
      <c r="AJ172" s="1"/>
      <c r="AK172" s="1"/>
      <c r="AL172" s="1"/>
      <c r="AM172" s="1"/>
      <c r="AN172" s="10"/>
    </row>
    <row r="173" spans="1:40" s="34" customFormat="1" hidden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3"/>
      <c r="N173" s="44"/>
      <c r="O173" s="45"/>
      <c r="P173" s="46"/>
      <c r="Q173" s="44"/>
      <c r="R173" s="45"/>
      <c r="S173" s="46"/>
      <c r="T173" s="44"/>
      <c r="U173" s="45"/>
      <c r="V173" s="46"/>
      <c r="W173" s="44"/>
      <c r="X173" s="45"/>
      <c r="Y173" s="46"/>
      <c r="Z173" s="44"/>
      <c r="AA173" s="45"/>
      <c r="AB173" s="46"/>
      <c r="AC173" s="44"/>
      <c r="AD173" s="45"/>
      <c r="AE173" s="47"/>
      <c r="AF173" s="48"/>
      <c r="AG173" s="1"/>
      <c r="AH173" s="1"/>
      <c r="AI173" s="1"/>
      <c r="AJ173" s="1"/>
      <c r="AK173" s="1"/>
      <c r="AL173" s="1"/>
      <c r="AM173" s="1"/>
      <c r="AN173" s="10"/>
    </row>
    <row r="174" spans="1:40" s="34" customFormat="1" hidden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3"/>
      <c r="N174" s="44"/>
      <c r="O174" s="45"/>
      <c r="P174" s="46"/>
      <c r="Q174" s="44"/>
      <c r="R174" s="45"/>
      <c r="S174" s="46"/>
      <c r="T174" s="44"/>
      <c r="U174" s="45"/>
      <c r="V174" s="46"/>
      <c r="W174" s="44"/>
      <c r="X174" s="45"/>
      <c r="Y174" s="46"/>
      <c r="Z174" s="44"/>
      <c r="AA174" s="45"/>
      <c r="AB174" s="46"/>
      <c r="AC174" s="44"/>
      <c r="AD174" s="45"/>
      <c r="AE174" s="47"/>
      <c r="AF174" s="48"/>
      <c r="AG174" s="1"/>
      <c r="AH174" s="1"/>
      <c r="AI174" s="1"/>
      <c r="AJ174" s="1"/>
      <c r="AK174" s="1"/>
      <c r="AL174" s="1"/>
      <c r="AM174" s="1"/>
      <c r="AN174" s="10"/>
    </row>
    <row r="175" spans="1:40" s="34" customFormat="1" hidden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3"/>
      <c r="N175" s="44"/>
      <c r="O175" s="45"/>
      <c r="P175" s="46"/>
      <c r="Q175" s="44"/>
      <c r="R175" s="45"/>
      <c r="S175" s="46"/>
      <c r="T175" s="44"/>
      <c r="U175" s="45"/>
      <c r="V175" s="46"/>
      <c r="W175" s="44"/>
      <c r="X175" s="45"/>
      <c r="Y175" s="46"/>
      <c r="Z175" s="44"/>
      <c r="AA175" s="45"/>
      <c r="AB175" s="46"/>
      <c r="AC175" s="44"/>
      <c r="AD175" s="45"/>
      <c r="AE175" s="47"/>
      <c r="AF175" s="48"/>
      <c r="AG175" s="1"/>
      <c r="AH175" s="1"/>
      <c r="AI175" s="1"/>
      <c r="AJ175" s="1"/>
      <c r="AK175" s="1"/>
      <c r="AL175" s="1"/>
      <c r="AM175" s="1"/>
      <c r="AN175" s="10"/>
    </row>
    <row r="176" spans="1:40" s="34" customFormat="1" hidden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3"/>
      <c r="N176" s="44"/>
      <c r="O176" s="45"/>
      <c r="P176" s="46"/>
      <c r="Q176" s="44"/>
      <c r="R176" s="45"/>
      <c r="S176" s="46"/>
      <c r="T176" s="44"/>
      <c r="U176" s="45"/>
      <c r="V176" s="46"/>
      <c r="W176" s="44"/>
      <c r="X176" s="45"/>
      <c r="Y176" s="46"/>
      <c r="Z176" s="44"/>
      <c r="AA176" s="45"/>
      <c r="AB176" s="46"/>
      <c r="AC176" s="44"/>
      <c r="AD176" s="45"/>
      <c r="AE176" s="47"/>
      <c r="AF176" s="48"/>
      <c r="AG176" s="1"/>
      <c r="AH176" s="1"/>
      <c r="AI176" s="1"/>
      <c r="AJ176" s="1"/>
      <c r="AK176" s="1"/>
      <c r="AL176" s="1"/>
      <c r="AM176" s="1"/>
      <c r="AN176" s="10"/>
    </row>
    <row r="177" spans="1:40" s="34" customFormat="1" hidden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3"/>
      <c r="N177" s="44"/>
      <c r="O177" s="45"/>
      <c r="P177" s="46"/>
      <c r="Q177" s="44"/>
      <c r="R177" s="45"/>
      <c r="S177" s="46"/>
      <c r="T177" s="44"/>
      <c r="U177" s="45"/>
      <c r="V177" s="46"/>
      <c r="W177" s="44"/>
      <c r="X177" s="45"/>
      <c r="Y177" s="46"/>
      <c r="Z177" s="44"/>
      <c r="AA177" s="45"/>
      <c r="AB177" s="46"/>
      <c r="AC177" s="44"/>
      <c r="AD177" s="45"/>
      <c r="AE177" s="47"/>
      <c r="AF177" s="48"/>
      <c r="AG177" s="1"/>
      <c r="AH177" s="1"/>
      <c r="AI177" s="1"/>
      <c r="AJ177" s="1"/>
      <c r="AK177" s="1"/>
      <c r="AL177" s="1"/>
      <c r="AM177" s="1"/>
      <c r="AN177" s="10"/>
    </row>
    <row r="178" spans="1:40" s="34" customFormat="1" hidden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3"/>
      <c r="N178" s="44"/>
      <c r="O178" s="45"/>
      <c r="P178" s="46"/>
      <c r="Q178" s="44"/>
      <c r="R178" s="45"/>
      <c r="S178" s="46"/>
      <c r="T178" s="44"/>
      <c r="U178" s="45"/>
      <c r="V178" s="46"/>
      <c r="W178" s="44"/>
      <c r="X178" s="45"/>
      <c r="Y178" s="46"/>
      <c r="Z178" s="44"/>
      <c r="AA178" s="45"/>
      <c r="AB178" s="46"/>
      <c r="AC178" s="44"/>
      <c r="AD178" s="45"/>
      <c r="AE178" s="47"/>
      <c r="AF178" s="48"/>
      <c r="AG178" s="1"/>
      <c r="AH178" s="1"/>
      <c r="AI178" s="1"/>
      <c r="AJ178" s="1"/>
      <c r="AK178" s="1"/>
      <c r="AL178" s="1"/>
      <c r="AM178" s="1"/>
      <c r="AN178" s="10"/>
    </row>
    <row r="179" spans="1:40" s="34" customFormat="1" hidden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3"/>
      <c r="N179" s="44"/>
      <c r="O179" s="45"/>
      <c r="P179" s="46"/>
      <c r="Q179" s="44"/>
      <c r="R179" s="45"/>
      <c r="S179" s="46"/>
      <c r="T179" s="44"/>
      <c r="U179" s="45"/>
      <c r="V179" s="46"/>
      <c r="W179" s="44"/>
      <c r="X179" s="45"/>
      <c r="Y179" s="46"/>
      <c r="Z179" s="44"/>
      <c r="AA179" s="45"/>
      <c r="AB179" s="46"/>
      <c r="AC179" s="44"/>
      <c r="AD179" s="45"/>
      <c r="AE179" s="47"/>
      <c r="AF179" s="48"/>
      <c r="AG179" s="1"/>
      <c r="AH179" s="1"/>
      <c r="AI179" s="1"/>
      <c r="AJ179" s="1"/>
      <c r="AK179" s="1"/>
      <c r="AL179" s="1"/>
      <c r="AM179" s="1"/>
      <c r="AN179" s="10"/>
    </row>
    <row r="180" spans="1:40" s="34" customFormat="1" hidden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3"/>
      <c r="N180" s="44"/>
      <c r="O180" s="45"/>
      <c r="P180" s="46"/>
      <c r="Q180" s="44"/>
      <c r="R180" s="45"/>
      <c r="S180" s="46"/>
      <c r="T180" s="44"/>
      <c r="U180" s="45"/>
      <c r="V180" s="46"/>
      <c r="W180" s="44"/>
      <c r="X180" s="45"/>
      <c r="Y180" s="46"/>
      <c r="Z180" s="44"/>
      <c r="AA180" s="45"/>
      <c r="AB180" s="46"/>
      <c r="AC180" s="44"/>
      <c r="AD180" s="45"/>
      <c r="AE180" s="47"/>
      <c r="AF180" s="48"/>
      <c r="AG180" s="1"/>
      <c r="AH180" s="1"/>
      <c r="AI180" s="1"/>
      <c r="AJ180" s="1"/>
      <c r="AK180" s="1"/>
      <c r="AL180" s="1"/>
      <c r="AM180" s="1"/>
      <c r="AN180" s="10"/>
    </row>
    <row r="181" spans="1:40" s="34" customFormat="1" hidden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3"/>
      <c r="N181" s="44"/>
      <c r="O181" s="45"/>
      <c r="P181" s="46"/>
      <c r="Q181" s="44"/>
      <c r="R181" s="45"/>
      <c r="S181" s="46"/>
      <c r="T181" s="44"/>
      <c r="U181" s="45"/>
      <c r="V181" s="46"/>
      <c r="W181" s="44"/>
      <c r="X181" s="45"/>
      <c r="Y181" s="46"/>
      <c r="Z181" s="44"/>
      <c r="AA181" s="45"/>
      <c r="AB181" s="46"/>
      <c r="AC181" s="44"/>
      <c r="AD181" s="45"/>
      <c r="AE181" s="47"/>
      <c r="AF181" s="48"/>
      <c r="AG181" s="1"/>
      <c r="AH181" s="1"/>
      <c r="AI181" s="1"/>
      <c r="AJ181" s="1"/>
      <c r="AK181" s="1"/>
      <c r="AL181" s="1"/>
      <c r="AM181" s="1"/>
      <c r="AN181" s="10"/>
    </row>
    <row r="182" spans="1:40" s="34" customFormat="1" hidden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3"/>
      <c r="N182" s="44"/>
      <c r="O182" s="45"/>
      <c r="P182" s="46"/>
      <c r="Q182" s="44"/>
      <c r="R182" s="45"/>
      <c r="S182" s="46"/>
      <c r="T182" s="44"/>
      <c r="U182" s="45"/>
      <c r="V182" s="46"/>
      <c r="W182" s="44"/>
      <c r="X182" s="45"/>
      <c r="Y182" s="46"/>
      <c r="Z182" s="44"/>
      <c r="AA182" s="45"/>
      <c r="AB182" s="46"/>
      <c r="AC182" s="44"/>
      <c r="AD182" s="45"/>
      <c r="AE182" s="47"/>
      <c r="AF182" s="48"/>
      <c r="AG182" s="1"/>
      <c r="AH182" s="1"/>
      <c r="AI182" s="1"/>
      <c r="AJ182" s="1"/>
      <c r="AK182" s="1"/>
      <c r="AL182" s="1"/>
      <c r="AM182" s="1"/>
      <c r="AN182" s="10"/>
    </row>
    <row r="183" spans="1:40" s="34" customFormat="1" hidden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3"/>
      <c r="N183" s="44"/>
      <c r="O183" s="45"/>
      <c r="P183" s="46"/>
      <c r="Q183" s="44"/>
      <c r="R183" s="45"/>
      <c r="S183" s="46"/>
      <c r="T183" s="44"/>
      <c r="U183" s="45"/>
      <c r="V183" s="46"/>
      <c r="W183" s="44"/>
      <c r="X183" s="45"/>
      <c r="Y183" s="46"/>
      <c r="Z183" s="44"/>
      <c r="AA183" s="45"/>
      <c r="AB183" s="46"/>
      <c r="AC183" s="44"/>
      <c r="AD183" s="45"/>
      <c r="AE183" s="47"/>
      <c r="AF183" s="48"/>
      <c r="AG183" s="1"/>
      <c r="AH183" s="1"/>
      <c r="AI183" s="1"/>
      <c r="AJ183" s="1"/>
      <c r="AK183" s="1"/>
      <c r="AL183" s="1"/>
      <c r="AM183" s="1"/>
      <c r="AN183" s="10"/>
    </row>
    <row r="184" spans="1:40" s="34" customFormat="1" hidden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3"/>
      <c r="N184" s="44"/>
      <c r="O184" s="45"/>
      <c r="P184" s="46"/>
      <c r="Q184" s="44"/>
      <c r="R184" s="45"/>
      <c r="S184" s="46"/>
      <c r="T184" s="44"/>
      <c r="U184" s="45"/>
      <c r="V184" s="46"/>
      <c r="W184" s="44"/>
      <c r="X184" s="45"/>
      <c r="Y184" s="46"/>
      <c r="Z184" s="44"/>
      <c r="AA184" s="45"/>
      <c r="AB184" s="46"/>
      <c r="AC184" s="44"/>
      <c r="AD184" s="45"/>
      <c r="AE184" s="47"/>
      <c r="AF184" s="48"/>
      <c r="AG184" s="1"/>
      <c r="AH184" s="1"/>
      <c r="AI184" s="1"/>
      <c r="AJ184" s="1"/>
      <c r="AK184" s="1"/>
      <c r="AL184" s="1"/>
      <c r="AM184" s="1"/>
      <c r="AN184" s="10"/>
    </row>
    <row r="185" spans="1:40" s="34" customFormat="1" hidden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3"/>
      <c r="N185" s="44"/>
      <c r="O185" s="45"/>
      <c r="P185" s="46"/>
      <c r="Q185" s="44"/>
      <c r="R185" s="45"/>
      <c r="S185" s="46"/>
      <c r="T185" s="44"/>
      <c r="U185" s="45"/>
      <c r="V185" s="46"/>
      <c r="W185" s="44"/>
      <c r="X185" s="45"/>
      <c r="Y185" s="46"/>
      <c r="Z185" s="44"/>
      <c r="AA185" s="45"/>
      <c r="AB185" s="46"/>
      <c r="AC185" s="44"/>
      <c r="AD185" s="45"/>
      <c r="AE185" s="47"/>
      <c r="AF185" s="48"/>
      <c r="AG185" s="1"/>
      <c r="AH185" s="1"/>
      <c r="AI185" s="1"/>
      <c r="AJ185" s="1"/>
      <c r="AK185" s="1"/>
      <c r="AL185" s="1"/>
      <c r="AM185" s="1"/>
      <c r="AN185" s="10"/>
    </row>
    <row r="186" spans="1:40" s="34" customFormat="1" hidden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3"/>
      <c r="N186" s="44"/>
      <c r="O186" s="45"/>
      <c r="P186" s="46"/>
      <c r="Q186" s="44"/>
      <c r="R186" s="45"/>
      <c r="S186" s="46"/>
      <c r="T186" s="44"/>
      <c r="U186" s="45"/>
      <c r="V186" s="46"/>
      <c r="W186" s="44"/>
      <c r="X186" s="45"/>
      <c r="Y186" s="46"/>
      <c r="Z186" s="44"/>
      <c r="AA186" s="45"/>
      <c r="AB186" s="46"/>
      <c r="AC186" s="44"/>
      <c r="AD186" s="45"/>
      <c r="AE186" s="47"/>
      <c r="AF186" s="48"/>
      <c r="AG186" s="1"/>
      <c r="AH186" s="1"/>
      <c r="AI186" s="1"/>
      <c r="AJ186" s="1"/>
      <c r="AK186" s="1"/>
      <c r="AL186" s="1"/>
      <c r="AM186" s="1"/>
      <c r="AN186" s="10"/>
    </row>
    <row r="187" spans="1:40" s="34" customFormat="1" hidden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3"/>
      <c r="N187" s="44"/>
      <c r="O187" s="45"/>
      <c r="P187" s="46"/>
      <c r="Q187" s="44"/>
      <c r="R187" s="45"/>
      <c r="S187" s="46"/>
      <c r="T187" s="44"/>
      <c r="U187" s="45"/>
      <c r="V187" s="46"/>
      <c r="W187" s="44"/>
      <c r="X187" s="45"/>
      <c r="Y187" s="46"/>
      <c r="Z187" s="44"/>
      <c r="AA187" s="45"/>
      <c r="AB187" s="46"/>
      <c r="AC187" s="44"/>
      <c r="AD187" s="45"/>
      <c r="AE187" s="47"/>
      <c r="AF187" s="48"/>
      <c r="AG187" s="1"/>
      <c r="AH187" s="1"/>
      <c r="AI187" s="1"/>
      <c r="AJ187" s="1"/>
      <c r="AK187" s="1"/>
      <c r="AL187" s="1"/>
      <c r="AM187" s="1"/>
      <c r="AN187" s="10"/>
    </row>
    <row r="188" spans="1:40" s="34" customFormat="1" hidden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3"/>
      <c r="N188" s="44"/>
      <c r="O188" s="45"/>
      <c r="P188" s="46"/>
      <c r="Q188" s="44"/>
      <c r="R188" s="45"/>
      <c r="S188" s="46"/>
      <c r="T188" s="44"/>
      <c r="U188" s="45"/>
      <c r="V188" s="46"/>
      <c r="W188" s="44"/>
      <c r="X188" s="45"/>
      <c r="Y188" s="46"/>
      <c r="Z188" s="44"/>
      <c r="AA188" s="45"/>
      <c r="AB188" s="46"/>
      <c r="AC188" s="44"/>
      <c r="AD188" s="45"/>
      <c r="AE188" s="47"/>
      <c r="AF188" s="48"/>
      <c r="AG188" s="1"/>
      <c r="AH188" s="1"/>
      <c r="AI188" s="1"/>
      <c r="AJ188" s="1"/>
      <c r="AK188" s="1"/>
      <c r="AL188" s="1"/>
      <c r="AM188" s="1"/>
      <c r="AN188" s="10"/>
    </row>
    <row r="189" spans="1:40" s="34" customFormat="1" hidden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3"/>
      <c r="N189" s="44"/>
      <c r="O189" s="45"/>
      <c r="P189" s="46"/>
      <c r="Q189" s="44"/>
      <c r="R189" s="45"/>
      <c r="S189" s="46"/>
      <c r="T189" s="44"/>
      <c r="U189" s="45"/>
      <c r="V189" s="46"/>
      <c r="W189" s="44"/>
      <c r="X189" s="45"/>
      <c r="Y189" s="46"/>
      <c r="Z189" s="44"/>
      <c r="AA189" s="45"/>
      <c r="AB189" s="46"/>
      <c r="AC189" s="44"/>
      <c r="AD189" s="45"/>
      <c r="AE189" s="47"/>
      <c r="AF189" s="48"/>
      <c r="AG189" s="1"/>
      <c r="AH189" s="1"/>
      <c r="AI189" s="1"/>
      <c r="AJ189" s="1"/>
      <c r="AK189" s="1"/>
      <c r="AL189" s="1"/>
      <c r="AM189" s="1"/>
      <c r="AN189" s="10"/>
    </row>
    <row r="190" spans="1:40" s="34" customFormat="1" hidden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3"/>
      <c r="N190" s="44"/>
      <c r="O190" s="45"/>
      <c r="P190" s="46"/>
      <c r="Q190" s="44"/>
      <c r="R190" s="45"/>
      <c r="S190" s="46"/>
      <c r="T190" s="44"/>
      <c r="U190" s="45"/>
      <c r="V190" s="46"/>
      <c r="W190" s="44"/>
      <c r="X190" s="45"/>
      <c r="Y190" s="46"/>
      <c r="Z190" s="44"/>
      <c r="AA190" s="45"/>
      <c r="AB190" s="46"/>
      <c r="AC190" s="44"/>
      <c r="AD190" s="45"/>
      <c r="AE190" s="47"/>
      <c r="AF190" s="48"/>
      <c r="AG190" s="1"/>
      <c r="AH190" s="1"/>
      <c r="AI190" s="1"/>
      <c r="AJ190" s="1"/>
      <c r="AK190" s="1"/>
      <c r="AL190" s="1"/>
      <c r="AM190" s="1"/>
      <c r="AN190" s="10"/>
    </row>
    <row r="191" spans="1:40" s="34" customFormat="1" hidden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3"/>
      <c r="N191" s="44"/>
      <c r="O191" s="45"/>
      <c r="P191" s="46"/>
      <c r="Q191" s="44"/>
      <c r="R191" s="45"/>
      <c r="S191" s="46"/>
      <c r="T191" s="44"/>
      <c r="U191" s="45"/>
      <c r="V191" s="46"/>
      <c r="W191" s="44"/>
      <c r="X191" s="45"/>
      <c r="Y191" s="46"/>
      <c r="Z191" s="44"/>
      <c r="AA191" s="45"/>
      <c r="AB191" s="46"/>
      <c r="AC191" s="44"/>
      <c r="AD191" s="45"/>
      <c r="AE191" s="47"/>
      <c r="AF191" s="48"/>
      <c r="AG191" s="1"/>
      <c r="AH191" s="1"/>
      <c r="AI191" s="1"/>
      <c r="AJ191" s="1"/>
      <c r="AK191" s="1"/>
      <c r="AL191" s="1"/>
      <c r="AM191" s="1"/>
      <c r="AN191" s="10"/>
    </row>
    <row r="192" spans="1:40" s="34" customFormat="1" hidden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3"/>
      <c r="N192" s="44"/>
      <c r="O192" s="45"/>
      <c r="P192" s="46"/>
      <c r="Q192" s="44"/>
      <c r="R192" s="45"/>
      <c r="S192" s="46"/>
      <c r="T192" s="44"/>
      <c r="U192" s="45"/>
      <c r="V192" s="46"/>
      <c r="W192" s="44"/>
      <c r="X192" s="45"/>
      <c r="Y192" s="46"/>
      <c r="Z192" s="44"/>
      <c r="AA192" s="45"/>
      <c r="AB192" s="46"/>
      <c r="AC192" s="44"/>
      <c r="AD192" s="45"/>
      <c r="AE192" s="47"/>
      <c r="AF192" s="48"/>
      <c r="AG192" s="1"/>
      <c r="AH192" s="1"/>
      <c r="AI192" s="1"/>
      <c r="AJ192" s="1"/>
      <c r="AK192" s="1"/>
      <c r="AL192" s="1"/>
      <c r="AM192" s="1"/>
      <c r="AN192" s="10"/>
    </row>
    <row r="193" spans="1:40" s="34" customFormat="1" hidden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3"/>
      <c r="N193" s="44"/>
      <c r="O193" s="45"/>
      <c r="P193" s="46"/>
      <c r="Q193" s="44"/>
      <c r="R193" s="45"/>
      <c r="S193" s="46"/>
      <c r="T193" s="44"/>
      <c r="U193" s="45"/>
      <c r="V193" s="46"/>
      <c r="W193" s="44"/>
      <c r="X193" s="45"/>
      <c r="Y193" s="46"/>
      <c r="Z193" s="44"/>
      <c r="AA193" s="45"/>
      <c r="AB193" s="46"/>
      <c r="AC193" s="44"/>
      <c r="AD193" s="45"/>
      <c r="AE193" s="47"/>
      <c r="AF193" s="48"/>
      <c r="AG193" s="1"/>
      <c r="AH193" s="1"/>
      <c r="AI193" s="1"/>
      <c r="AJ193" s="1"/>
      <c r="AK193" s="1"/>
      <c r="AL193" s="1"/>
      <c r="AM193" s="1"/>
      <c r="AN193" s="10"/>
    </row>
    <row r="194" spans="1:40" s="34" customFormat="1" hidden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3"/>
      <c r="N194" s="44"/>
      <c r="O194" s="45"/>
      <c r="P194" s="46"/>
      <c r="Q194" s="44"/>
      <c r="R194" s="45"/>
      <c r="S194" s="46"/>
      <c r="T194" s="44"/>
      <c r="U194" s="45"/>
      <c r="V194" s="46"/>
      <c r="W194" s="44"/>
      <c r="X194" s="45"/>
      <c r="Y194" s="46"/>
      <c r="Z194" s="44"/>
      <c r="AA194" s="45"/>
      <c r="AB194" s="46"/>
      <c r="AC194" s="44"/>
      <c r="AD194" s="45"/>
      <c r="AE194" s="47"/>
      <c r="AF194" s="48"/>
      <c r="AG194" s="1"/>
      <c r="AH194" s="1"/>
      <c r="AI194" s="1"/>
      <c r="AJ194" s="1"/>
      <c r="AK194" s="1"/>
      <c r="AL194" s="1"/>
      <c r="AM194" s="1"/>
      <c r="AN194" s="10"/>
    </row>
    <row r="195" spans="1:40" s="34" customFormat="1" hidden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3"/>
      <c r="N195" s="44"/>
      <c r="O195" s="45"/>
      <c r="P195" s="46"/>
      <c r="Q195" s="44"/>
      <c r="R195" s="45"/>
      <c r="S195" s="46"/>
      <c r="T195" s="44"/>
      <c r="U195" s="45"/>
      <c r="V195" s="46"/>
      <c r="W195" s="44"/>
      <c r="X195" s="45"/>
      <c r="Y195" s="46"/>
      <c r="Z195" s="44"/>
      <c r="AA195" s="45"/>
      <c r="AB195" s="46"/>
      <c r="AC195" s="44"/>
      <c r="AD195" s="45"/>
      <c r="AE195" s="47"/>
      <c r="AF195" s="48"/>
      <c r="AG195" s="1"/>
      <c r="AH195" s="1"/>
      <c r="AI195" s="1"/>
      <c r="AJ195" s="1"/>
      <c r="AK195" s="1"/>
      <c r="AL195" s="1"/>
      <c r="AM195" s="1"/>
      <c r="AN195" s="10"/>
    </row>
    <row r="196" spans="1:40" s="34" customFormat="1" hidden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3"/>
      <c r="N196" s="44"/>
      <c r="O196" s="45"/>
      <c r="P196" s="46"/>
      <c r="Q196" s="44"/>
      <c r="R196" s="45"/>
      <c r="S196" s="46"/>
      <c r="T196" s="44"/>
      <c r="U196" s="45"/>
      <c r="V196" s="46"/>
      <c r="W196" s="44"/>
      <c r="X196" s="45"/>
      <c r="Y196" s="46"/>
      <c r="Z196" s="44"/>
      <c r="AA196" s="45"/>
      <c r="AB196" s="46"/>
      <c r="AC196" s="44"/>
      <c r="AD196" s="45"/>
      <c r="AE196" s="47"/>
      <c r="AF196" s="48"/>
      <c r="AG196" s="1"/>
      <c r="AH196" s="1"/>
      <c r="AI196" s="1"/>
      <c r="AJ196" s="1"/>
      <c r="AK196" s="1"/>
      <c r="AL196" s="1"/>
      <c r="AM196" s="1"/>
      <c r="AN196" s="10"/>
    </row>
    <row r="197" spans="1:40" s="34" customFormat="1" ht="12.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3"/>
      <c r="N197" s="44"/>
      <c r="O197" s="45"/>
      <c r="P197" s="46"/>
      <c r="Q197" s="44"/>
      <c r="R197" s="45"/>
      <c r="S197" s="46"/>
      <c r="T197" s="44"/>
      <c r="U197" s="45"/>
      <c r="V197" s="46"/>
      <c r="W197" s="44"/>
      <c r="X197" s="45"/>
      <c r="Y197" s="46"/>
      <c r="Z197" s="44"/>
      <c r="AA197" s="45"/>
      <c r="AB197" s="46"/>
      <c r="AC197" s="44"/>
      <c r="AD197" s="45"/>
      <c r="AE197" s="47"/>
      <c r="AF197" s="48"/>
      <c r="AG197" s="1"/>
      <c r="AH197" s="1"/>
      <c r="AI197" s="1"/>
      <c r="AJ197" s="1"/>
      <c r="AK197" s="1"/>
      <c r="AL197" s="1"/>
      <c r="AM197" s="1"/>
      <c r="AN197" s="10"/>
    </row>
    <row r="198" spans="1:40" s="34" customFormat="1" ht="12.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3"/>
      <c r="N198" s="44"/>
      <c r="O198" s="45"/>
      <c r="P198" s="46"/>
      <c r="Q198" s="44"/>
      <c r="R198" s="45"/>
      <c r="S198" s="46"/>
      <c r="T198" s="44"/>
      <c r="U198" s="45"/>
      <c r="V198" s="46"/>
      <c r="W198" s="44"/>
      <c r="X198" s="45"/>
      <c r="Y198" s="46"/>
      <c r="Z198" s="44"/>
      <c r="AA198" s="45"/>
      <c r="AB198" s="46"/>
      <c r="AC198" s="44"/>
      <c r="AD198" s="45"/>
      <c r="AE198" s="47"/>
      <c r="AF198" s="48"/>
      <c r="AG198" s="1"/>
      <c r="AH198" s="1"/>
      <c r="AI198" s="1"/>
      <c r="AJ198" s="1"/>
      <c r="AK198" s="1"/>
      <c r="AL198" s="1"/>
      <c r="AM198" s="1"/>
      <c r="AN198" s="10"/>
    </row>
    <row r="199" spans="1:40" s="34" customFormat="1" ht="12.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3"/>
      <c r="N199" s="44"/>
      <c r="O199" s="45"/>
      <c r="P199" s="46"/>
      <c r="Q199" s="44"/>
      <c r="R199" s="45"/>
      <c r="S199" s="46"/>
      <c r="T199" s="44"/>
      <c r="U199" s="45"/>
      <c r="V199" s="46"/>
      <c r="W199" s="44"/>
      <c r="X199" s="45"/>
      <c r="Y199" s="46"/>
      <c r="Z199" s="44"/>
      <c r="AA199" s="45"/>
      <c r="AB199" s="46"/>
      <c r="AC199" s="44"/>
      <c r="AD199" s="45"/>
      <c r="AE199" s="47"/>
      <c r="AF199" s="48"/>
      <c r="AG199" s="1"/>
      <c r="AH199" s="1"/>
      <c r="AI199" s="1"/>
      <c r="AJ199" s="1"/>
      <c r="AK199" s="1"/>
      <c r="AL199" s="1"/>
      <c r="AM199" s="1"/>
      <c r="AN199" s="10"/>
    </row>
    <row r="200" spans="1:40" s="34" customFormat="1" ht="12.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3"/>
      <c r="N200" s="44"/>
      <c r="O200" s="45"/>
      <c r="P200" s="46"/>
      <c r="Q200" s="44"/>
      <c r="R200" s="45"/>
      <c r="S200" s="46"/>
      <c r="T200" s="44"/>
      <c r="U200" s="45"/>
      <c r="V200" s="46"/>
      <c r="W200" s="44"/>
      <c r="X200" s="45"/>
      <c r="Y200" s="46"/>
      <c r="Z200" s="44"/>
      <c r="AA200" s="45"/>
      <c r="AB200" s="46"/>
      <c r="AC200" s="44"/>
      <c r="AD200" s="45"/>
      <c r="AE200" s="47"/>
      <c r="AF200" s="48"/>
      <c r="AG200" s="1"/>
      <c r="AH200" s="1"/>
      <c r="AI200" s="1"/>
      <c r="AJ200" s="1"/>
      <c r="AK200" s="1"/>
      <c r="AL200" s="1"/>
      <c r="AM200" s="1"/>
      <c r="AN200" s="10"/>
    </row>
    <row r="201" spans="1:40" s="34" customFormat="1" ht="12.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3"/>
      <c r="N201" s="44"/>
      <c r="O201" s="45"/>
      <c r="P201" s="46"/>
      <c r="Q201" s="44"/>
      <c r="R201" s="45"/>
      <c r="S201" s="46"/>
      <c r="T201" s="44"/>
      <c r="U201" s="45"/>
      <c r="V201" s="46"/>
      <c r="W201" s="44"/>
      <c r="X201" s="45"/>
      <c r="Y201" s="46"/>
      <c r="Z201" s="44"/>
      <c r="AA201" s="45"/>
      <c r="AB201" s="46"/>
      <c r="AC201" s="44"/>
      <c r="AD201" s="45"/>
      <c r="AE201" s="47"/>
      <c r="AF201" s="48"/>
      <c r="AG201" s="1"/>
      <c r="AH201" s="1"/>
      <c r="AI201" s="1"/>
      <c r="AJ201" s="1"/>
      <c r="AK201" s="1"/>
      <c r="AL201" s="1"/>
      <c r="AM201" s="1"/>
      <c r="AN201" s="10"/>
    </row>
    <row r="202" spans="1:40" s="34" customFormat="1" ht="12.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3"/>
      <c r="N202" s="44"/>
      <c r="O202" s="45"/>
      <c r="P202" s="46"/>
      <c r="Q202" s="44"/>
      <c r="R202" s="45"/>
      <c r="S202" s="46"/>
      <c r="T202" s="44"/>
      <c r="U202" s="45"/>
      <c r="V202" s="46"/>
      <c r="W202" s="44"/>
      <c r="X202" s="45"/>
      <c r="Y202" s="46"/>
      <c r="Z202" s="44"/>
      <c r="AA202" s="45"/>
      <c r="AB202" s="46"/>
      <c r="AC202" s="44"/>
      <c r="AD202" s="45"/>
      <c r="AE202" s="47"/>
      <c r="AF202" s="48"/>
      <c r="AG202" s="1"/>
      <c r="AH202" s="1"/>
      <c r="AI202" s="1"/>
      <c r="AJ202" s="1"/>
      <c r="AK202" s="1"/>
      <c r="AL202" s="1"/>
      <c r="AM202" s="1"/>
      <c r="AN202" s="10"/>
    </row>
    <row r="203" spans="1:40" s="34" customFormat="1" ht="12.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3"/>
      <c r="N203" s="44"/>
      <c r="O203" s="45"/>
      <c r="P203" s="46"/>
      <c r="Q203" s="44"/>
      <c r="R203" s="45"/>
      <c r="S203" s="46"/>
      <c r="T203" s="44"/>
      <c r="U203" s="45"/>
      <c r="V203" s="46"/>
      <c r="W203" s="44"/>
      <c r="X203" s="45"/>
      <c r="Y203" s="46"/>
      <c r="Z203" s="44"/>
      <c r="AA203" s="45"/>
      <c r="AB203" s="46"/>
      <c r="AC203" s="44"/>
      <c r="AD203" s="45"/>
      <c r="AE203" s="47"/>
      <c r="AF203" s="48"/>
      <c r="AG203" s="1"/>
      <c r="AH203" s="1"/>
      <c r="AI203" s="1"/>
      <c r="AJ203" s="1"/>
      <c r="AK203" s="1"/>
      <c r="AL203" s="1"/>
      <c r="AM203" s="1"/>
      <c r="AN203" s="10"/>
    </row>
    <row r="204" spans="1:40" s="34" customFormat="1" ht="12.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3"/>
      <c r="N204" s="44"/>
      <c r="O204" s="45"/>
      <c r="P204" s="46"/>
      <c r="Q204" s="44"/>
      <c r="R204" s="45"/>
      <c r="S204" s="46"/>
      <c r="T204" s="44"/>
      <c r="U204" s="45"/>
      <c r="V204" s="46"/>
      <c r="W204" s="44"/>
      <c r="X204" s="45"/>
      <c r="Y204" s="46"/>
      <c r="Z204" s="44"/>
      <c r="AA204" s="45"/>
      <c r="AB204" s="46"/>
      <c r="AC204" s="44"/>
      <c r="AD204" s="45"/>
      <c r="AE204" s="47"/>
      <c r="AF204" s="48"/>
      <c r="AG204" s="1"/>
      <c r="AH204" s="1"/>
      <c r="AI204" s="1"/>
      <c r="AJ204" s="1"/>
      <c r="AK204" s="1"/>
      <c r="AL204" s="1"/>
      <c r="AM204" s="1"/>
      <c r="AN204" s="10"/>
    </row>
    <row r="205" spans="1:40" s="34" customFormat="1" ht="12.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3"/>
      <c r="N205" s="44"/>
      <c r="O205" s="45"/>
      <c r="P205" s="46"/>
      <c r="Q205" s="44"/>
      <c r="R205" s="45"/>
      <c r="S205" s="46"/>
      <c r="T205" s="44"/>
      <c r="U205" s="45"/>
      <c r="V205" s="46"/>
      <c r="W205" s="44"/>
      <c r="X205" s="45"/>
      <c r="Y205" s="46"/>
      <c r="Z205" s="44"/>
      <c r="AA205" s="45"/>
      <c r="AB205" s="46"/>
      <c r="AC205" s="44"/>
      <c r="AD205" s="45"/>
      <c r="AE205" s="47"/>
      <c r="AF205" s="48"/>
      <c r="AG205" s="1"/>
      <c r="AH205" s="1"/>
      <c r="AI205" s="1"/>
      <c r="AJ205" s="1"/>
      <c r="AK205" s="1"/>
      <c r="AL205" s="1"/>
      <c r="AM205" s="1"/>
      <c r="AN205" s="10"/>
    </row>
    <row r="206" spans="1:40" s="34" customFormat="1" ht="12.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3"/>
      <c r="N206" s="44"/>
      <c r="O206" s="45"/>
      <c r="P206" s="46"/>
      <c r="Q206" s="44"/>
      <c r="R206" s="45"/>
      <c r="S206" s="46"/>
      <c r="T206" s="44"/>
      <c r="U206" s="45"/>
      <c r="V206" s="46"/>
      <c r="W206" s="44"/>
      <c r="X206" s="45"/>
      <c r="Y206" s="46"/>
      <c r="Z206" s="44"/>
      <c r="AA206" s="45"/>
      <c r="AB206" s="46"/>
      <c r="AC206" s="44"/>
      <c r="AD206" s="45"/>
      <c r="AE206" s="47"/>
      <c r="AF206" s="48"/>
      <c r="AG206" s="1"/>
      <c r="AH206" s="1"/>
      <c r="AI206" s="1"/>
      <c r="AJ206" s="1"/>
      <c r="AK206" s="1"/>
      <c r="AL206" s="1"/>
      <c r="AM206" s="1"/>
      <c r="AN206" s="10"/>
    </row>
    <row r="207" spans="1:40" s="34" customFormat="1" ht="12.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3"/>
      <c r="N207" s="44"/>
      <c r="O207" s="45"/>
      <c r="P207" s="46"/>
      <c r="Q207" s="44"/>
      <c r="R207" s="45"/>
      <c r="S207" s="46"/>
      <c r="T207" s="44"/>
      <c r="U207" s="45"/>
      <c r="V207" s="46"/>
      <c r="W207" s="44"/>
      <c r="X207" s="45"/>
      <c r="Y207" s="46"/>
      <c r="Z207" s="44"/>
      <c r="AA207" s="45"/>
      <c r="AB207" s="46"/>
      <c r="AC207" s="44"/>
      <c r="AD207" s="45"/>
      <c r="AE207" s="47"/>
      <c r="AF207" s="48"/>
      <c r="AG207" s="1"/>
      <c r="AH207" s="1"/>
      <c r="AI207" s="1"/>
      <c r="AJ207" s="1"/>
      <c r="AK207" s="1"/>
      <c r="AL207" s="1"/>
      <c r="AM207" s="1"/>
      <c r="AN207" s="10"/>
    </row>
    <row r="208" spans="1:40" s="34" customFormat="1" ht="12.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3"/>
      <c r="N208" s="44"/>
      <c r="O208" s="45"/>
      <c r="P208" s="46"/>
      <c r="Q208" s="44"/>
      <c r="R208" s="45"/>
      <c r="S208" s="46"/>
      <c r="T208" s="44"/>
      <c r="U208" s="45"/>
      <c r="V208" s="46"/>
      <c r="W208" s="44"/>
      <c r="X208" s="45"/>
      <c r="Y208" s="46"/>
      <c r="Z208" s="44"/>
      <c r="AA208" s="45"/>
      <c r="AB208" s="46"/>
      <c r="AC208" s="44"/>
      <c r="AD208" s="45"/>
      <c r="AE208" s="47"/>
      <c r="AF208" s="48"/>
      <c r="AG208" s="1"/>
      <c r="AH208" s="1"/>
      <c r="AI208" s="1"/>
      <c r="AJ208" s="1"/>
      <c r="AK208" s="1"/>
      <c r="AL208" s="1"/>
      <c r="AM208" s="1"/>
      <c r="AN208" s="10"/>
    </row>
    <row r="209" spans="1:40" s="34" customFormat="1" ht="12.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3"/>
      <c r="N209" s="44"/>
      <c r="O209" s="45"/>
      <c r="P209" s="46"/>
      <c r="Q209" s="44"/>
      <c r="R209" s="45"/>
      <c r="S209" s="46"/>
      <c r="T209" s="44"/>
      <c r="U209" s="45"/>
      <c r="V209" s="46"/>
      <c r="W209" s="44"/>
      <c r="X209" s="45"/>
      <c r="Y209" s="46"/>
      <c r="Z209" s="44"/>
      <c r="AA209" s="45"/>
      <c r="AB209" s="46"/>
      <c r="AC209" s="44"/>
      <c r="AD209" s="45"/>
      <c r="AE209" s="47"/>
      <c r="AF209" s="48"/>
      <c r="AG209" s="1"/>
      <c r="AH209" s="1"/>
      <c r="AI209" s="1"/>
      <c r="AJ209" s="1"/>
      <c r="AK209" s="1"/>
      <c r="AL209" s="1"/>
      <c r="AM209" s="1"/>
      <c r="AN209" s="10"/>
    </row>
    <row r="210" spans="1:40" s="34" customFormat="1" ht="12.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3"/>
      <c r="N210" s="44"/>
      <c r="O210" s="45"/>
      <c r="P210" s="46"/>
      <c r="Q210" s="44"/>
      <c r="R210" s="45"/>
      <c r="S210" s="46"/>
      <c r="T210" s="44"/>
      <c r="U210" s="45"/>
      <c r="V210" s="46"/>
      <c r="W210" s="44"/>
      <c r="X210" s="45"/>
      <c r="Y210" s="46"/>
      <c r="Z210" s="44"/>
      <c r="AA210" s="45"/>
      <c r="AB210" s="46"/>
      <c r="AC210" s="44"/>
      <c r="AD210" s="45"/>
      <c r="AE210" s="47"/>
      <c r="AF210" s="48"/>
      <c r="AG210" s="1"/>
      <c r="AH210" s="1"/>
      <c r="AI210" s="1"/>
      <c r="AJ210" s="1"/>
      <c r="AK210" s="1"/>
      <c r="AL210" s="1"/>
      <c r="AM210" s="1"/>
      <c r="AN210" s="10"/>
    </row>
    <row r="211" spans="1:40" s="34" customFormat="1" ht="12.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3"/>
      <c r="N211" s="44"/>
      <c r="O211" s="45"/>
      <c r="P211" s="46"/>
      <c r="Q211" s="44"/>
      <c r="R211" s="45"/>
      <c r="S211" s="46"/>
      <c r="T211" s="44"/>
      <c r="U211" s="45"/>
      <c r="V211" s="46"/>
      <c r="W211" s="44"/>
      <c r="X211" s="45"/>
      <c r="Y211" s="46"/>
      <c r="Z211" s="44"/>
      <c r="AA211" s="45"/>
      <c r="AB211" s="46"/>
      <c r="AC211" s="44"/>
      <c r="AD211" s="45"/>
      <c r="AE211" s="47"/>
      <c r="AF211" s="48"/>
      <c r="AG211" s="1"/>
      <c r="AH211" s="1"/>
      <c r="AI211" s="1"/>
      <c r="AJ211" s="1"/>
      <c r="AK211" s="1"/>
      <c r="AL211" s="1"/>
      <c r="AM211" s="1"/>
      <c r="AN211" s="10"/>
    </row>
    <row r="212" spans="1:40" s="34" customFormat="1" ht="12.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3"/>
      <c r="N212" s="44"/>
      <c r="O212" s="45"/>
      <c r="P212" s="46"/>
      <c r="Q212" s="44"/>
      <c r="R212" s="45"/>
      <c r="S212" s="46"/>
      <c r="T212" s="44"/>
      <c r="U212" s="45"/>
      <c r="V212" s="46"/>
      <c r="W212" s="44"/>
      <c r="X212" s="45"/>
      <c r="Y212" s="46"/>
      <c r="Z212" s="44"/>
      <c r="AA212" s="45"/>
      <c r="AB212" s="46"/>
      <c r="AC212" s="44"/>
      <c r="AD212" s="45"/>
      <c r="AE212" s="47"/>
      <c r="AF212" s="48"/>
      <c r="AG212" s="1"/>
      <c r="AH212" s="1"/>
      <c r="AI212" s="1"/>
      <c r="AJ212" s="1"/>
      <c r="AK212" s="1"/>
      <c r="AL212" s="1"/>
      <c r="AM212" s="1"/>
      <c r="AN212" s="10"/>
    </row>
    <row r="213" spans="1:40" s="34" customFormat="1" ht="12.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3"/>
      <c r="N213" s="44"/>
      <c r="O213" s="45"/>
      <c r="P213" s="46"/>
      <c r="Q213" s="44"/>
      <c r="R213" s="45"/>
      <c r="S213" s="46"/>
      <c r="T213" s="44"/>
      <c r="U213" s="45"/>
      <c r="V213" s="46"/>
      <c r="W213" s="44"/>
      <c r="X213" s="45"/>
      <c r="Y213" s="46"/>
      <c r="Z213" s="44"/>
      <c r="AA213" s="45"/>
      <c r="AB213" s="46"/>
      <c r="AC213" s="44"/>
      <c r="AD213" s="45"/>
      <c r="AE213" s="47"/>
      <c r="AF213" s="48"/>
      <c r="AG213" s="1"/>
      <c r="AH213" s="1"/>
      <c r="AI213" s="1"/>
      <c r="AJ213" s="1"/>
      <c r="AK213" s="1"/>
      <c r="AL213" s="1"/>
      <c r="AM213" s="1"/>
      <c r="AN213" s="10"/>
    </row>
    <row r="214" spans="1:40" s="34" customFormat="1" ht="12.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3"/>
      <c r="N214" s="44"/>
      <c r="O214" s="45"/>
      <c r="P214" s="46"/>
      <c r="Q214" s="44"/>
      <c r="R214" s="45"/>
      <c r="S214" s="46"/>
      <c r="T214" s="44"/>
      <c r="U214" s="45"/>
      <c r="V214" s="46"/>
      <c r="W214" s="44"/>
      <c r="X214" s="45"/>
      <c r="Y214" s="46"/>
      <c r="Z214" s="44"/>
      <c r="AA214" s="45"/>
      <c r="AB214" s="46"/>
      <c r="AC214" s="44"/>
      <c r="AD214" s="45"/>
      <c r="AE214" s="47"/>
      <c r="AF214" s="48"/>
      <c r="AG214" s="1"/>
      <c r="AH214" s="1"/>
      <c r="AI214" s="1"/>
      <c r="AJ214" s="1"/>
      <c r="AK214" s="1"/>
      <c r="AL214" s="1"/>
      <c r="AM214" s="1"/>
      <c r="AN214" s="10"/>
    </row>
    <row r="215" spans="1:40" s="34" customFormat="1" ht="12.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3"/>
      <c r="N215" s="44"/>
      <c r="O215" s="45"/>
      <c r="P215" s="46"/>
      <c r="Q215" s="44"/>
      <c r="R215" s="45"/>
      <c r="S215" s="46"/>
      <c r="T215" s="44"/>
      <c r="U215" s="45"/>
      <c r="V215" s="46"/>
      <c r="W215" s="44"/>
      <c r="X215" s="45"/>
      <c r="Y215" s="46"/>
      <c r="Z215" s="44"/>
      <c r="AA215" s="45"/>
      <c r="AB215" s="46"/>
      <c r="AC215" s="44"/>
      <c r="AD215" s="45"/>
      <c r="AE215" s="47"/>
      <c r="AF215" s="48"/>
      <c r="AG215" s="1"/>
      <c r="AH215" s="1"/>
      <c r="AI215" s="1"/>
      <c r="AJ215" s="1"/>
      <c r="AK215" s="1"/>
      <c r="AL215" s="1"/>
      <c r="AM215" s="1"/>
      <c r="AN215" s="10"/>
    </row>
    <row r="216" spans="1:40" s="34" customFormat="1" ht="12.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3"/>
      <c r="N216" s="44"/>
      <c r="O216" s="45"/>
      <c r="P216" s="46"/>
      <c r="Q216" s="44"/>
      <c r="R216" s="45"/>
      <c r="S216" s="46"/>
      <c r="T216" s="44"/>
      <c r="U216" s="45"/>
      <c r="V216" s="46"/>
      <c r="W216" s="44"/>
      <c r="X216" s="45"/>
      <c r="Y216" s="46"/>
      <c r="Z216" s="44"/>
      <c r="AA216" s="45"/>
      <c r="AB216" s="46"/>
      <c r="AC216" s="44"/>
      <c r="AD216" s="45"/>
      <c r="AE216" s="47"/>
      <c r="AF216" s="48"/>
      <c r="AG216" s="1"/>
      <c r="AH216" s="1"/>
      <c r="AI216" s="1"/>
      <c r="AJ216" s="1"/>
      <c r="AK216" s="1"/>
      <c r="AL216" s="1"/>
      <c r="AM216" s="1"/>
      <c r="AN216" s="10"/>
    </row>
    <row r="217" spans="1:40" s="34" customFormat="1" ht="12.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3"/>
      <c r="N217" s="44"/>
      <c r="O217" s="45"/>
      <c r="P217" s="46"/>
      <c r="Q217" s="44"/>
      <c r="R217" s="45"/>
      <c r="S217" s="46"/>
      <c r="T217" s="44"/>
      <c r="U217" s="45"/>
      <c r="V217" s="46"/>
      <c r="W217" s="44"/>
      <c r="X217" s="45"/>
      <c r="Y217" s="46"/>
      <c r="Z217" s="44"/>
      <c r="AA217" s="45"/>
      <c r="AB217" s="46"/>
      <c r="AC217" s="44"/>
      <c r="AD217" s="45"/>
      <c r="AE217" s="47"/>
      <c r="AF217" s="48"/>
      <c r="AG217" s="1"/>
      <c r="AH217" s="1"/>
      <c r="AI217" s="1"/>
      <c r="AJ217" s="1"/>
      <c r="AK217" s="1"/>
      <c r="AL217" s="1"/>
      <c r="AM217" s="1"/>
      <c r="AN217" s="10"/>
    </row>
    <row r="218" spans="1:40" s="34" customFormat="1" ht="12.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3"/>
      <c r="N218" s="44"/>
      <c r="O218" s="45"/>
      <c r="P218" s="46"/>
      <c r="Q218" s="44"/>
      <c r="R218" s="45"/>
      <c r="S218" s="46"/>
      <c r="T218" s="44"/>
      <c r="U218" s="45"/>
      <c r="V218" s="46"/>
      <c r="W218" s="44"/>
      <c r="X218" s="45"/>
      <c r="Y218" s="46"/>
      <c r="Z218" s="44"/>
      <c r="AA218" s="45"/>
      <c r="AB218" s="46"/>
      <c r="AC218" s="44"/>
      <c r="AD218" s="45"/>
      <c r="AE218" s="47"/>
      <c r="AF218" s="48"/>
      <c r="AG218" s="1"/>
      <c r="AH218" s="1"/>
      <c r="AI218" s="1"/>
      <c r="AJ218" s="1"/>
      <c r="AK218" s="1"/>
      <c r="AL218" s="1"/>
      <c r="AM218" s="1"/>
      <c r="AN218" s="10"/>
    </row>
    <row r="219" spans="1:40" s="34" customFormat="1" ht="12.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3"/>
      <c r="N219" s="44"/>
      <c r="O219" s="45"/>
      <c r="P219" s="46"/>
      <c r="Q219" s="44"/>
      <c r="R219" s="45"/>
      <c r="S219" s="46"/>
      <c r="T219" s="44"/>
      <c r="U219" s="45"/>
      <c r="V219" s="46"/>
      <c r="W219" s="44"/>
      <c r="X219" s="45"/>
      <c r="Y219" s="46"/>
      <c r="Z219" s="44"/>
      <c r="AA219" s="45"/>
      <c r="AB219" s="46"/>
      <c r="AC219" s="44"/>
      <c r="AD219" s="45"/>
      <c r="AE219" s="47"/>
      <c r="AF219" s="48"/>
      <c r="AG219" s="1"/>
      <c r="AH219" s="1"/>
      <c r="AI219" s="1"/>
      <c r="AJ219" s="1"/>
      <c r="AK219" s="1"/>
      <c r="AL219" s="1"/>
      <c r="AM219" s="1"/>
      <c r="AN219" s="10"/>
    </row>
    <row r="220" spans="1:40" s="34" customFormat="1" ht="12.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3"/>
      <c r="N220" s="44"/>
      <c r="O220" s="45"/>
      <c r="P220" s="46"/>
      <c r="Q220" s="44"/>
      <c r="R220" s="45"/>
      <c r="S220" s="46"/>
      <c r="T220" s="44"/>
      <c r="U220" s="45"/>
      <c r="V220" s="46"/>
      <c r="W220" s="44"/>
      <c r="X220" s="45"/>
      <c r="Y220" s="46"/>
      <c r="Z220" s="44"/>
      <c r="AA220" s="45"/>
      <c r="AB220" s="46"/>
      <c r="AC220" s="44"/>
      <c r="AD220" s="45"/>
      <c r="AE220" s="47"/>
      <c r="AF220" s="48"/>
      <c r="AG220" s="1"/>
      <c r="AH220" s="1"/>
      <c r="AI220" s="1"/>
      <c r="AJ220" s="1"/>
      <c r="AK220" s="1"/>
      <c r="AL220" s="1"/>
      <c r="AM220" s="1"/>
      <c r="AN220" s="10"/>
    </row>
    <row r="221" spans="1:40" s="34" customFormat="1" ht="12.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3"/>
      <c r="N221" s="44"/>
      <c r="O221" s="45"/>
      <c r="P221" s="46"/>
      <c r="Q221" s="44"/>
      <c r="R221" s="45"/>
      <c r="S221" s="46"/>
      <c r="T221" s="44"/>
      <c r="U221" s="45"/>
      <c r="V221" s="46"/>
      <c r="W221" s="44"/>
      <c r="X221" s="45"/>
      <c r="Y221" s="46"/>
      <c r="Z221" s="44"/>
      <c r="AA221" s="45"/>
      <c r="AB221" s="46"/>
      <c r="AC221" s="44"/>
      <c r="AD221" s="45"/>
      <c r="AE221" s="47"/>
      <c r="AF221" s="48"/>
      <c r="AG221" s="1"/>
      <c r="AH221" s="1"/>
      <c r="AI221" s="1"/>
      <c r="AJ221" s="1"/>
      <c r="AK221" s="1"/>
      <c r="AL221" s="1"/>
      <c r="AM221" s="1"/>
      <c r="AN221" s="10"/>
    </row>
    <row r="222" spans="1:40" s="34" customFormat="1" ht="12.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3"/>
      <c r="N222" s="44"/>
      <c r="O222" s="45"/>
      <c r="P222" s="46"/>
      <c r="Q222" s="44"/>
      <c r="R222" s="45"/>
      <c r="S222" s="46"/>
      <c r="T222" s="44"/>
      <c r="U222" s="45"/>
      <c r="V222" s="46"/>
      <c r="W222" s="44"/>
      <c r="X222" s="45"/>
      <c r="Y222" s="46"/>
      <c r="Z222" s="44"/>
      <c r="AA222" s="45"/>
      <c r="AB222" s="46"/>
      <c r="AC222" s="44"/>
      <c r="AD222" s="45"/>
      <c r="AE222" s="47"/>
      <c r="AF222" s="48"/>
      <c r="AG222" s="1"/>
      <c r="AH222" s="1"/>
      <c r="AI222" s="1"/>
      <c r="AJ222" s="1"/>
      <c r="AK222" s="1"/>
      <c r="AL222" s="1"/>
      <c r="AM222" s="1"/>
      <c r="AN222" s="10"/>
    </row>
    <row r="223" spans="1:40" s="34" customFormat="1" ht="12.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3"/>
      <c r="N223" s="44"/>
      <c r="O223" s="45"/>
      <c r="P223" s="46"/>
      <c r="Q223" s="44"/>
      <c r="R223" s="45"/>
      <c r="S223" s="46"/>
      <c r="T223" s="44"/>
      <c r="U223" s="45"/>
      <c r="V223" s="46"/>
      <c r="W223" s="44"/>
      <c r="X223" s="45"/>
      <c r="Y223" s="46"/>
      <c r="Z223" s="44"/>
      <c r="AA223" s="45"/>
      <c r="AB223" s="46"/>
      <c r="AC223" s="44"/>
      <c r="AD223" s="45"/>
      <c r="AE223" s="47"/>
      <c r="AF223" s="48"/>
      <c r="AG223" s="1"/>
      <c r="AH223" s="1"/>
      <c r="AI223" s="1"/>
      <c r="AJ223" s="1"/>
      <c r="AK223" s="1"/>
      <c r="AL223" s="1"/>
      <c r="AM223" s="1"/>
      <c r="AN223" s="10"/>
    </row>
    <row r="224" spans="1:40" s="34" customFormat="1" ht="12.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3"/>
      <c r="N224" s="44"/>
      <c r="O224" s="45"/>
      <c r="P224" s="46"/>
      <c r="Q224" s="44"/>
      <c r="R224" s="45"/>
      <c r="S224" s="46"/>
      <c r="T224" s="44"/>
      <c r="U224" s="45"/>
      <c r="V224" s="46"/>
      <c r="W224" s="44"/>
      <c r="X224" s="45"/>
      <c r="Y224" s="46"/>
      <c r="Z224" s="44"/>
      <c r="AA224" s="45"/>
      <c r="AB224" s="46"/>
      <c r="AC224" s="44"/>
      <c r="AD224" s="45"/>
      <c r="AE224" s="47"/>
      <c r="AF224" s="48"/>
      <c r="AG224" s="1"/>
      <c r="AH224" s="1"/>
      <c r="AI224" s="1"/>
      <c r="AJ224" s="1"/>
      <c r="AK224" s="1"/>
      <c r="AL224" s="1"/>
      <c r="AM224" s="1"/>
      <c r="AN224" s="10"/>
    </row>
    <row r="225" spans="1:40" s="34" customFormat="1" ht="12.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3"/>
      <c r="N225" s="44"/>
      <c r="O225" s="45"/>
      <c r="P225" s="46"/>
      <c r="Q225" s="44"/>
      <c r="R225" s="45"/>
      <c r="S225" s="46"/>
      <c r="T225" s="44"/>
      <c r="U225" s="45"/>
      <c r="V225" s="46"/>
      <c r="W225" s="44"/>
      <c r="X225" s="45"/>
      <c r="Y225" s="46"/>
      <c r="Z225" s="44"/>
      <c r="AA225" s="45"/>
      <c r="AB225" s="46"/>
      <c r="AC225" s="44"/>
      <c r="AD225" s="45"/>
      <c r="AE225" s="47"/>
      <c r="AF225" s="48"/>
      <c r="AG225" s="1"/>
      <c r="AH225" s="1"/>
      <c r="AI225" s="1"/>
      <c r="AJ225" s="1"/>
      <c r="AK225" s="1"/>
      <c r="AL225" s="1"/>
      <c r="AM225" s="1"/>
      <c r="AN225" s="10"/>
    </row>
    <row r="226" spans="1:40" s="34" customFormat="1" ht="12.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3"/>
      <c r="N226" s="44"/>
      <c r="O226" s="45"/>
      <c r="P226" s="46"/>
      <c r="Q226" s="44"/>
      <c r="R226" s="45"/>
      <c r="S226" s="46"/>
      <c r="T226" s="44"/>
      <c r="U226" s="45"/>
      <c r="V226" s="46"/>
      <c r="W226" s="44"/>
      <c r="X226" s="45"/>
      <c r="Y226" s="46"/>
      <c r="Z226" s="44"/>
      <c r="AA226" s="45"/>
      <c r="AB226" s="46"/>
      <c r="AC226" s="44"/>
      <c r="AD226" s="45"/>
      <c r="AE226" s="47"/>
      <c r="AF226" s="48"/>
      <c r="AG226" s="1"/>
      <c r="AH226" s="1"/>
      <c r="AI226" s="1"/>
      <c r="AJ226" s="1"/>
      <c r="AK226" s="1"/>
      <c r="AL226" s="1"/>
      <c r="AM226" s="1"/>
      <c r="AN226" s="10"/>
    </row>
    <row r="227" spans="1:40" s="34" customFormat="1" ht="12.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3"/>
      <c r="N227" s="44"/>
      <c r="O227" s="45"/>
      <c r="P227" s="46"/>
      <c r="Q227" s="44"/>
      <c r="R227" s="45"/>
      <c r="S227" s="46"/>
      <c r="T227" s="44"/>
      <c r="U227" s="45"/>
      <c r="V227" s="46"/>
      <c r="W227" s="44"/>
      <c r="X227" s="45"/>
      <c r="Y227" s="46"/>
      <c r="Z227" s="44"/>
      <c r="AA227" s="45"/>
      <c r="AB227" s="46"/>
      <c r="AC227" s="44"/>
      <c r="AD227" s="45"/>
      <c r="AE227" s="47"/>
      <c r="AF227" s="48"/>
      <c r="AG227" s="1"/>
      <c r="AH227" s="1"/>
      <c r="AI227" s="1"/>
      <c r="AJ227" s="1"/>
      <c r="AK227" s="1"/>
      <c r="AL227" s="1"/>
      <c r="AM227" s="1"/>
      <c r="AN227" s="10"/>
    </row>
    <row r="228" spans="1:40" s="34" customFormat="1" ht="12.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3"/>
      <c r="N228" s="44"/>
      <c r="O228" s="45"/>
      <c r="P228" s="46"/>
      <c r="Q228" s="44"/>
      <c r="R228" s="45"/>
      <c r="S228" s="46"/>
      <c r="T228" s="44"/>
      <c r="U228" s="45"/>
      <c r="V228" s="46"/>
      <c r="W228" s="44"/>
      <c r="X228" s="45"/>
      <c r="Y228" s="46"/>
      <c r="Z228" s="44"/>
      <c r="AA228" s="45"/>
      <c r="AB228" s="46"/>
      <c r="AC228" s="44"/>
      <c r="AD228" s="45"/>
      <c r="AE228" s="47"/>
      <c r="AF228" s="48"/>
      <c r="AG228" s="1"/>
      <c r="AH228" s="1"/>
      <c r="AI228" s="1"/>
      <c r="AJ228" s="1"/>
      <c r="AK228" s="1"/>
      <c r="AL228" s="1"/>
      <c r="AM228" s="1"/>
      <c r="AN228" s="10"/>
    </row>
    <row r="229" spans="1:40" s="34" customFormat="1" ht="12.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3"/>
      <c r="N229" s="44"/>
      <c r="O229" s="45"/>
      <c r="P229" s="46"/>
      <c r="Q229" s="44"/>
      <c r="R229" s="45"/>
      <c r="S229" s="46"/>
      <c r="T229" s="44"/>
      <c r="U229" s="45"/>
      <c r="V229" s="46"/>
      <c r="W229" s="44"/>
      <c r="X229" s="45"/>
      <c r="Y229" s="46"/>
      <c r="Z229" s="44"/>
      <c r="AA229" s="45"/>
      <c r="AB229" s="46"/>
      <c r="AC229" s="44"/>
      <c r="AD229" s="45"/>
      <c r="AE229" s="47"/>
      <c r="AF229" s="48"/>
      <c r="AG229" s="1"/>
      <c r="AH229" s="1"/>
      <c r="AI229" s="1"/>
      <c r="AJ229" s="1"/>
      <c r="AK229" s="1"/>
      <c r="AL229" s="1"/>
      <c r="AM229" s="1"/>
      <c r="AN229" s="10"/>
    </row>
    <row r="230" spans="1:40" s="34" customFormat="1" ht="12.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3"/>
      <c r="N230" s="44"/>
      <c r="O230" s="45"/>
      <c r="P230" s="46"/>
      <c r="Q230" s="44"/>
      <c r="R230" s="45"/>
      <c r="S230" s="46"/>
      <c r="T230" s="44"/>
      <c r="U230" s="45"/>
      <c r="V230" s="46"/>
      <c r="W230" s="44"/>
      <c r="X230" s="45"/>
      <c r="Y230" s="46"/>
      <c r="Z230" s="44"/>
      <c r="AA230" s="45"/>
      <c r="AB230" s="46"/>
      <c r="AC230" s="44"/>
      <c r="AD230" s="45"/>
      <c r="AE230" s="47"/>
      <c r="AF230" s="48"/>
      <c r="AG230" s="1"/>
      <c r="AH230" s="1"/>
      <c r="AI230" s="1"/>
      <c r="AJ230" s="1"/>
      <c r="AK230" s="1"/>
      <c r="AL230" s="1"/>
      <c r="AM230" s="1"/>
      <c r="AN230" s="10"/>
    </row>
    <row r="231" spans="1:40" s="34" customFormat="1" ht="12.5" customHeight="1" x14ac:dyDescent="0.3">
      <c r="A231" s="1"/>
      <c r="B231" s="1"/>
      <c r="C231" s="20"/>
      <c r="D231" s="23" t="s">
        <v>444</v>
      </c>
      <c r="E231" s="22"/>
      <c r="F231" s="22"/>
      <c r="G231" s="22"/>
      <c r="H231" s="22"/>
      <c r="I231" s="22"/>
      <c r="J231" s="22"/>
      <c r="K231" s="1"/>
      <c r="L231" s="22"/>
      <c r="M231" s="24"/>
      <c r="N231" s="63"/>
      <c r="O231" s="26"/>
      <c r="P231" s="27"/>
      <c r="Q231" s="25"/>
      <c r="R231" s="26"/>
      <c r="S231" s="27"/>
      <c r="T231" s="44"/>
      <c r="U231" s="26"/>
      <c r="V231" s="46"/>
      <c r="W231" s="44"/>
      <c r="X231" s="26"/>
      <c r="Y231" s="46"/>
      <c r="Z231" s="44"/>
      <c r="AA231" s="26"/>
      <c r="AB231" s="46"/>
      <c r="AC231" s="44"/>
      <c r="AD231" s="26"/>
      <c r="AE231" s="47"/>
      <c r="AF231" s="48"/>
      <c r="AG231" s="1"/>
      <c r="AH231" s="1"/>
      <c r="AI231" s="1"/>
      <c r="AJ231" s="1"/>
      <c r="AK231" s="1"/>
      <c r="AL231" s="1"/>
      <c r="AM231" s="22"/>
      <c r="AN231" s="10"/>
    </row>
  </sheetData>
  <autoFilter ref="A2:AE151" xr:uid="{5D265597-9AD8-49B6-A0FE-5242C3EFEEDF}">
    <sortState xmlns:xlrd2="http://schemas.microsoft.com/office/spreadsheetml/2017/richdata2" ref="A20:AE137">
      <sortCondition ref="G2:G148"/>
    </sortState>
  </autoFilter>
  <mergeCells count="2">
    <mergeCell ref="N1:AE1"/>
    <mergeCell ref="AG1:AL1"/>
  </mergeCells>
  <conditionalFormatting sqref="B162:B65491 B2 B31:B32 B111:B114 B44:B56 B118:B139 B59:B106">
    <cfRule type="expression" dxfId="30" priority="34" stopIfTrue="1">
      <formula>AND(COUNTIF($B$162:$B$65491, B2)+COUNTIF($B$2:$B$2, B2)+COUNTIF($B$31:$B$32, B2)+COUNTIF($B$111:$B$114, B2)+COUNTIF($B$44:$B$56, B2)+COUNTIF($B$59:$B$106, B2)+COUNTIF($B$118:$B$139, B2)&gt;1,NOT(ISBLANK(B2)))</formula>
    </cfRule>
  </conditionalFormatting>
  <conditionalFormatting sqref="B140:B141">
    <cfRule type="expression" dxfId="29" priority="18" stopIfTrue="1">
      <formula>AND(COUNTIF(#REF!, B140)+COUNTIF(#REF!, B140)+COUNTIF(#REF!, B140)+COUNTIF(#REF!, B140)&gt;1,NOT(ISBLANK(B140)))</formula>
    </cfRule>
  </conditionalFormatting>
  <conditionalFormatting sqref="B140:B141">
    <cfRule type="expression" dxfId="28" priority="19" stopIfTrue="1">
      <formula>AND(COUNTIF(#REF!, B140)+COUNTIF(#REF!, B140)+COUNTIF(#REF!, B140)+COUNTIF(#REF!, B140)&gt;1,NOT(ISBLANK(B140)))</formula>
    </cfRule>
  </conditionalFormatting>
  <conditionalFormatting sqref="B146">
    <cfRule type="expression" dxfId="27" priority="15" stopIfTrue="1">
      <formula>AND(COUNTIF(#REF!, B146)+COUNTIF(#REF!, B146)+COUNTIF(#REF!, B146)+COUNTIF(#REF!, B146)&gt;1,NOT(ISBLANK(B146)))</formula>
    </cfRule>
  </conditionalFormatting>
  <conditionalFormatting sqref="B146">
    <cfRule type="expression" dxfId="26" priority="16" stopIfTrue="1">
      <formula>AND(COUNTIF(#REF!, B146)+COUNTIF(#REF!, B146)+COUNTIF(#REF!, B146)+COUNTIF(#REF!, B146)&gt;1,NOT(ISBLANK(B146)))</formula>
    </cfRule>
  </conditionalFormatting>
  <conditionalFormatting sqref="B143:B145">
    <cfRule type="expression" dxfId="25" priority="13" stopIfTrue="1">
      <formula>AND(COUNTIF(#REF!, B143)+COUNTIF(#REF!, B143)+COUNTIF(#REF!, B143)+COUNTIF(#REF!, B143)&gt;1,NOT(ISBLANK(B143)))</formula>
    </cfRule>
  </conditionalFormatting>
  <conditionalFormatting sqref="B143:B145">
    <cfRule type="expression" dxfId="24" priority="14" stopIfTrue="1">
      <formula>AND(COUNTIF(#REF!, B143)+COUNTIF(#REF!, B143)+COUNTIF(#REF!, B143)+COUNTIF(#REF!, B143)&gt;1,NOT(ISBLANK(B143)))</formula>
    </cfRule>
  </conditionalFormatting>
  <conditionalFormatting sqref="B142">
    <cfRule type="expression" dxfId="23" priority="9" stopIfTrue="1">
      <formula>AND(COUNTIF(#REF!, B142)+COUNTIF(#REF!, B142)+COUNTIF(#REF!, B142)+COUNTIF(#REF!, B142)&gt;1,NOT(ISBLANK(B142)))</formula>
    </cfRule>
  </conditionalFormatting>
  <conditionalFormatting sqref="B142">
    <cfRule type="expression" dxfId="22" priority="10" stopIfTrue="1">
      <formula>AND(COUNTIF(#REF!, B142)+COUNTIF(#REF!, B142)+COUNTIF(#REF!, B142)+COUNTIF(#REF!, B142)&gt;1,NOT(ISBLANK(B142)))</formula>
    </cfRule>
  </conditionalFormatting>
  <conditionalFormatting sqref="B147:B148">
    <cfRule type="expression" dxfId="21" priority="5" stopIfTrue="1">
      <formula>AND(COUNTIF(#REF!, B147)+COUNTIF(#REF!, B147)+COUNTIF(#REF!, B147)+COUNTIF(#REF!, B147)&gt;1,NOT(ISBLANK(B147)))</formula>
    </cfRule>
  </conditionalFormatting>
  <conditionalFormatting sqref="B147:B148">
    <cfRule type="expression" dxfId="20" priority="6" stopIfTrue="1">
      <formula>AND(COUNTIF(#REF!, B147)+COUNTIF(#REF!, B147)+COUNTIF(#REF!, B147)+COUNTIF(#REF!, B147)&gt;1,NOT(ISBLANK(B147)))</formula>
    </cfRule>
  </conditionalFormatting>
  <conditionalFormatting sqref="B149:B65491 B2:B26 B31:B139">
    <cfRule type="expression" dxfId="19" priority="869" stopIfTrue="1">
      <formula>AND(COUNTIF($B$2:$B$26, B2)+COUNTIF($B$31:$B$139, B2)+COUNTIF($B$147:$B$65491, B2)&gt;1,NOT(ISBLANK(B2)))</formula>
    </cfRule>
  </conditionalFormatting>
  <pageMargins left="0.7" right="0.7" top="0.78740157499999996" bottom="0.78740157499999996" header="0.3" footer="0.3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175756-E18E-426A-A997-08CBD7723039}">
  <sheetPr codeName="Tabelle5"/>
  <dimension ref="A1:CP43"/>
  <sheetViews>
    <sheetView zoomScaleNormal="100" workbookViewId="0">
      <pane xSplit="2" ySplit="2" topLeftCell="C3" activePane="bottomRight" state="frozen"/>
      <selection pane="topRight" activeCell="G1" sqref="G1"/>
      <selection pane="bottomLeft" activeCell="A3" sqref="A3"/>
      <selection pane="bottomRight" activeCell="O4" sqref="O4"/>
    </sheetView>
  </sheetViews>
  <sheetFormatPr baseColWidth="10" defaultRowHeight="12.5" x14ac:dyDescent="0.25"/>
  <cols>
    <col min="1" max="1" width="6.1796875" style="65" customWidth="1"/>
    <col min="2" max="2" width="38.1796875" style="65" customWidth="1"/>
    <col min="3" max="3" width="14.7265625" style="65" bestFit="1" customWidth="1"/>
    <col min="4" max="4" width="5.1796875" style="65" customWidth="1"/>
    <col min="5" max="5" width="5.7265625" style="65" customWidth="1"/>
    <col min="6" max="6" width="40.453125" style="65" customWidth="1"/>
    <col min="7" max="7" width="73.1796875" style="65" bestFit="1" customWidth="1"/>
    <col min="8" max="8" width="12.1796875" style="65" bestFit="1" customWidth="1"/>
    <col min="9" max="9" width="18.1796875" style="65" bestFit="1" customWidth="1"/>
    <col min="10" max="10" width="12.453125" style="65" bestFit="1" customWidth="1"/>
    <col min="11" max="11" width="4" style="98" bestFit="1" customWidth="1"/>
    <col min="12" max="13" width="4" style="65" bestFit="1" customWidth="1"/>
    <col min="14" max="14" width="4" style="98" bestFit="1" customWidth="1"/>
    <col min="15" max="16" width="4" style="65" bestFit="1" customWidth="1"/>
    <col min="17" max="17" width="4" style="98" bestFit="1" customWidth="1"/>
    <col min="18" max="19" width="4" style="65" bestFit="1" customWidth="1"/>
    <col min="20" max="20" width="4" style="98" bestFit="1" customWidth="1"/>
    <col min="21" max="22" width="4.453125" style="65" bestFit="1" customWidth="1"/>
    <col min="23" max="23" width="4.453125" style="98" bestFit="1" customWidth="1"/>
    <col min="24" max="24" width="5.453125" style="65" bestFit="1" customWidth="1"/>
    <col min="25" max="25" width="4.453125" style="65" bestFit="1" customWidth="1"/>
    <col min="26" max="26" width="4.453125" style="98" bestFit="1" customWidth="1"/>
    <col min="27" max="27" width="4.453125" style="65" bestFit="1" customWidth="1"/>
    <col min="28" max="28" width="4.453125" style="99" bestFit="1" customWidth="1"/>
    <col min="29" max="29" width="6.1796875" style="100" customWidth="1"/>
    <col min="30" max="30" width="4" style="98" customWidth="1"/>
    <col min="31" max="31" width="4" style="65" bestFit="1" customWidth="1"/>
    <col min="32" max="32" width="4" style="65" customWidth="1"/>
    <col min="33" max="33" width="4" style="98" bestFit="1" customWidth="1"/>
    <col min="34" max="35" width="4" style="65" customWidth="1"/>
    <col min="36" max="36" width="4" style="98" customWidth="1"/>
    <col min="37" max="38" width="4" style="65" customWidth="1"/>
    <col min="39" max="39" width="4" style="98" customWidth="1"/>
    <col min="40" max="41" width="4.453125" style="65" bestFit="1" customWidth="1"/>
    <col min="42" max="42" width="4.453125" style="98" bestFit="1" customWidth="1"/>
    <col min="43" max="44" width="4.453125" style="65" bestFit="1" customWidth="1"/>
    <col min="45" max="45" width="4.453125" style="98" bestFit="1" customWidth="1"/>
    <col min="46" max="46" width="4.453125" style="65" bestFit="1" customWidth="1"/>
    <col min="47" max="47" width="4.453125" style="99" bestFit="1" customWidth="1"/>
    <col min="48" max="54" width="6" style="65" customWidth="1"/>
    <col min="55" max="55" width="4" style="65" customWidth="1"/>
    <col min="56" max="56" width="12.453125" style="65" bestFit="1" customWidth="1"/>
    <col min="57" max="57" width="6.1796875" style="101" customWidth="1"/>
    <col min="58" max="58" width="4" style="98" customWidth="1"/>
    <col min="59" max="60" width="4" style="65" customWidth="1"/>
    <col min="61" max="61" width="4" style="98" bestFit="1" customWidth="1"/>
    <col min="62" max="63" width="4" style="65" customWidth="1"/>
    <col min="64" max="64" width="4" style="98" customWidth="1"/>
    <col min="65" max="66" width="4" style="65" customWidth="1"/>
    <col min="67" max="67" width="4" style="98" customWidth="1"/>
    <col min="68" max="69" width="4.453125" style="65" bestFit="1" customWidth="1"/>
    <col min="70" max="70" width="4.453125" style="98" bestFit="1" customWidth="1"/>
    <col min="71" max="72" width="4.453125" style="65" bestFit="1" customWidth="1"/>
    <col min="73" max="73" width="4.453125" style="98" bestFit="1" customWidth="1"/>
    <col min="74" max="74" width="4.453125" style="65" bestFit="1" customWidth="1"/>
    <col min="75" max="75" width="4.453125" style="99" bestFit="1" customWidth="1"/>
    <col min="76" max="76" width="4.81640625" style="65" customWidth="1"/>
    <col min="77" max="82" width="6.54296875" style="65" bestFit="1" customWidth="1"/>
    <col min="83" max="83" width="5.26953125" style="65" customWidth="1"/>
    <col min="84" max="84" width="12.453125" style="65" bestFit="1" customWidth="1"/>
    <col min="85" max="16384" width="10.90625" style="65"/>
  </cols>
  <sheetData>
    <row r="1" spans="1:94" ht="12.5" customHeight="1" x14ac:dyDescent="0.25">
      <c r="K1" s="66" t="s">
        <v>500</v>
      </c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8"/>
      <c r="AD1" s="66" t="s">
        <v>501</v>
      </c>
      <c r="AE1" s="67"/>
      <c r="AF1" s="67"/>
      <c r="AG1" s="67"/>
      <c r="AH1" s="67"/>
      <c r="AI1" s="67"/>
      <c r="AJ1" s="67"/>
      <c r="AK1" s="67"/>
      <c r="AL1" s="67"/>
      <c r="AM1" s="67"/>
      <c r="AN1" s="67"/>
      <c r="AO1" s="67"/>
      <c r="AP1" s="67"/>
      <c r="AQ1" s="67"/>
      <c r="AR1" s="67"/>
      <c r="AS1" s="67"/>
      <c r="AT1" s="67"/>
      <c r="AU1" s="67"/>
      <c r="AW1" s="66" t="s">
        <v>502</v>
      </c>
      <c r="AX1" s="66"/>
      <c r="AY1" s="66"/>
      <c r="AZ1" s="66"/>
      <c r="BA1" s="66"/>
      <c r="BB1" s="66"/>
      <c r="BC1" s="69"/>
      <c r="BD1" s="70" t="s">
        <v>503</v>
      </c>
      <c r="BE1" s="71"/>
      <c r="BF1" s="66" t="s">
        <v>504</v>
      </c>
      <c r="BG1" s="67"/>
      <c r="BH1" s="67"/>
      <c r="BI1" s="67"/>
      <c r="BJ1" s="67"/>
      <c r="BK1" s="67"/>
      <c r="BL1" s="67"/>
      <c r="BM1" s="67"/>
      <c r="BN1" s="67"/>
      <c r="BO1" s="67"/>
      <c r="BP1" s="67"/>
      <c r="BQ1" s="67"/>
      <c r="BR1" s="67"/>
      <c r="BS1" s="67"/>
      <c r="BT1" s="67"/>
      <c r="BU1" s="67"/>
      <c r="BV1" s="67"/>
      <c r="BW1" s="67"/>
      <c r="BY1" s="66" t="s">
        <v>505</v>
      </c>
      <c r="BZ1" s="66"/>
      <c r="CA1" s="66"/>
      <c r="CB1" s="66"/>
      <c r="CC1" s="66"/>
      <c r="CD1" s="66"/>
      <c r="CE1" s="70"/>
      <c r="CF1" s="70" t="s">
        <v>506</v>
      </c>
      <c r="CG1" s="70"/>
      <c r="CH1" s="70"/>
      <c r="CI1" s="70"/>
      <c r="CJ1" s="70"/>
      <c r="CK1" s="70"/>
      <c r="CL1" s="70"/>
      <c r="CM1" s="70"/>
      <c r="CN1" s="70"/>
      <c r="CO1" s="70"/>
      <c r="CP1" s="70"/>
    </row>
    <row r="2" spans="1:94" s="11" customFormat="1" ht="12.75" customHeight="1" x14ac:dyDescent="0.3">
      <c r="A2" s="11" t="s">
        <v>299</v>
      </c>
      <c r="B2" s="11" t="s">
        <v>300</v>
      </c>
      <c r="C2" s="11" t="s">
        <v>301</v>
      </c>
      <c r="D2" s="11" t="s">
        <v>302</v>
      </c>
      <c r="E2" s="11" t="s">
        <v>303</v>
      </c>
      <c r="F2" s="11" t="s">
        <v>305</v>
      </c>
      <c r="G2" s="11" t="s">
        <v>306</v>
      </c>
      <c r="H2" s="11" t="s">
        <v>307</v>
      </c>
      <c r="I2" s="12" t="s">
        <v>507</v>
      </c>
      <c r="J2" s="72" t="s">
        <v>508</v>
      </c>
      <c r="K2" s="73">
        <v>100</v>
      </c>
      <c r="L2" s="74">
        <v>125</v>
      </c>
      <c r="M2" s="75">
        <v>160</v>
      </c>
      <c r="N2" s="73">
        <v>200</v>
      </c>
      <c r="O2" s="74">
        <v>250</v>
      </c>
      <c r="P2" s="75">
        <v>315</v>
      </c>
      <c r="Q2" s="73">
        <v>400</v>
      </c>
      <c r="R2" s="74">
        <v>500</v>
      </c>
      <c r="S2" s="75">
        <v>630</v>
      </c>
      <c r="T2" s="73">
        <v>800</v>
      </c>
      <c r="U2" s="74">
        <v>1000</v>
      </c>
      <c r="V2" s="75">
        <v>1250</v>
      </c>
      <c r="W2" s="73">
        <v>1600</v>
      </c>
      <c r="X2" s="74">
        <v>2000</v>
      </c>
      <c r="Y2" s="75">
        <v>2500</v>
      </c>
      <c r="Z2" s="73">
        <v>3150</v>
      </c>
      <c r="AA2" s="74">
        <v>4000</v>
      </c>
      <c r="AB2" s="76">
        <v>5000</v>
      </c>
      <c r="AC2" s="77"/>
      <c r="AD2" s="78">
        <v>100</v>
      </c>
      <c r="AE2" s="79">
        <v>125</v>
      </c>
      <c r="AF2" s="12">
        <v>160</v>
      </c>
      <c r="AG2" s="78">
        <v>200</v>
      </c>
      <c r="AH2" s="79">
        <v>250</v>
      </c>
      <c r="AI2" s="12">
        <v>315</v>
      </c>
      <c r="AJ2" s="78">
        <v>400</v>
      </c>
      <c r="AK2" s="79">
        <v>500</v>
      </c>
      <c r="AL2" s="12">
        <v>630</v>
      </c>
      <c r="AM2" s="78">
        <v>800</v>
      </c>
      <c r="AN2" s="79">
        <v>1000</v>
      </c>
      <c r="AO2" s="12">
        <v>1250</v>
      </c>
      <c r="AP2" s="78">
        <v>1600</v>
      </c>
      <c r="AQ2" s="79">
        <v>2000</v>
      </c>
      <c r="AR2" s="12">
        <v>2500</v>
      </c>
      <c r="AS2" s="78">
        <v>3150</v>
      </c>
      <c r="AT2" s="79">
        <v>4000</v>
      </c>
      <c r="AU2" s="80">
        <v>5000</v>
      </c>
      <c r="AV2" s="17"/>
      <c r="AW2" s="81">
        <v>125</v>
      </c>
      <c r="AX2" s="81">
        <v>250</v>
      </c>
      <c r="AY2" s="81">
        <v>500</v>
      </c>
      <c r="AZ2" s="81">
        <v>1000</v>
      </c>
      <c r="BA2" s="81">
        <v>2000</v>
      </c>
      <c r="BB2" s="81">
        <v>4000</v>
      </c>
      <c r="BD2" s="12"/>
      <c r="BE2" s="82"/>
      <c r="BF2" s="78">
        <v>100</v>
      </c>
      <c r="BG2" s="79">
        <v>125</v>
      </c>
      <c r="BH2" s="12">
        <v>160</v>
      </c>
      <c r="BI2" s="78">
        <v>200</v>
      </c>
      <c r="BJ2" s="79">
        <v>250</v>
      </c>
      <c r="BK2" s="12">
        <v>315</v>
      </c>
      <c r="BL2" s="78">
        <v>400</v>
      </c>
      <c r="BM2" s="79">
        <v>500</v>
      </c>
      <c r="BN2" s="12">
        <v>630</v>
      </c>
      <c r="BO2" s="78">
        <v>800</v>
      </c>
      <c r="BP2" s="79">
        <v>1000</v>
      </c>
      <c r="BQ2" s="12">
        <v>1250</v>
      </c>
      <c r="BR2" s="78">
        <v>1600</v>
      </c>
      <c r="BS2" s="79">
        <v>2000</v>
      </c>
      <c r="BT2" s="12">
        <v>2500</v>
      </c>
      <c r="BU2" s="78">
        <v>3150</v>
      </c>
      <c r="BV2" s="79">
        <v>4000</v>
      </c>
      <c r="BW2" s="80">
        <v>5000</v>
      </c>
      <c r="BY2" s="81">
        <v>125</v>
      </c>
      <c r="BZ2" s="81">
        <v>250</v>
      </c>
      <c r="CA2" s="81">
        <v>500</v>
      </c>
      <c r="CB2" s="81">
        <v>1000</v>
      </c>
      <c r="CC2" s="81">
        <v>2000</v>
      </c>
      <c r="CD2" s="81">
        <v>4000</v>
      </c>
    </row>
    <row r="3" spans="1:94" s="1" customFormat="1" ht="12.5" customHeight="1" x14ac:dyDescent="0.3">
      <c r="A3" s="1" t="s">
        <v>445</v>
      </c>
      <c r="B3" s="52" t="s">
        <v>446</v>
      </c>
      <c r="C3" s="20" t="s">
        <v>93</v>
      </c>
      <c r="D3" s="23">
        <v>200</v>
      </c>
      <c r="E3" s="22" t="s">
        <v>319</v>
      </c>
      <c r="F3" s="22" t="s">
        <v>315</v>
      </c>
      <c r="G3" s="1" t="s">
        <v>509</v>
      </c>
      <c r="H3" s="83">
        <v>0.3</v>
      </c>
      <c r="I3" s="84">
        <f>2.4*1.2</f>
        <v>2.88</v>
      </c>
      <c r="J3" s="85" t="s">
        <v>447</v>
      </c>
      <c r="K3" s="86">
        <v>0.4</v>
      </c>
      <c r="L3" s="87">
        <v>0.6</v>
      </c>
      <c r="M3" s="88">
        <v>0.8</v>
      </c>
      <c r="N3" s="86">
        <v>1.3</v>
      </c>
      <c r="O3" s="87">
        <v>1.7</v>
      </c>
      <c r="P3" s="88">
        <v>1.8</v>
      </c>
      <c r="Q3" s="86">
        <v>2.2000000000000002</v>
      </c>
      <c r="R3" s="87">
        <v>2.5</v>
      </c>
      <c r="S3" s="88">
        <v>2.5</v>
      </c>
      <c r="T3" s="86">
        <v>2.1</v>
      </c>
      <c r="U3" s="87">
        <v>1.7</v>
      </c>
      <c r="V3" s="88">
        <v>2</v>
      </c>
      <c r="W3" s="86">
        <v>2.2000000000000002</v>
      </c>
      <c r="X3" s="87">
        <v>2</v>
      </c>
      <c r="Y3" s="88">
        <v>2.2000000000000002</v>
      </c>
      <c r="Z3" s="86">
        <v>2.1</v>
      </c>
      <c r="AA3" s="87">
        <v>2</v>
      </c>
      <c r="AB3" s="89">
        <v>2.1</v>
      </c>
      <c r="AC3" s="90"/>
      <c r="AD3" s="91">
        <v>0.1388888888888889</v>
      </c>
      <c r="AE3" s="92">
        <v>0.20833333333333334</v>
      </c>
      <c r="AF3" s="84">
        <v>0.27777777777777779</v>
      </c>
      <c r="AG3" s="91">
        <v>0.4513888888888889</v>
      </c>
      <c r="AH3" s="92">
        <v>0.59027777777777779</v>
      </c>
      <c r="AI3" s="84">
        <v>0.625</v>
      </c>
      <c r="AJ3" s="91">
        <v>0.76388888888888895</v>
      </c>
      <c r="AK3" s="92">
        <v>0.86805555555555558</v>
      </c>
      <c r="AL3" s="84">
        <v>0.86805555555555558</v>
      </c>
      <c r="AM3" s="91">
        <v>0.72916666666666674</v>
      </c>
      <c r="AN3" s="92">
        <v>0.59027777777777779</v>
      </c>
      <c r="AO3" s="84">
        <v>0.69444444444444442</v>
      </c>
      <c r="AP3" s="91">
        <v>0.76388888888888895</v>
      </c>
      <c r="AQ3" s="92">
        <v>0.69444444444444442</v>
      </c>
      <c r="AR3" s="84">
        <v>0.76388888888888895</v>
      </c>
      <c r="AS3" s="91">
        <v>0.72916666666666674</v>
      </c>
      <c r="AT3" s="92">
        <v>0.69444444444444442</v>
      </c>
      <c r="AU3" s="93">
        <v>0.72916666666666674</v>
      </c>
      <c r="AV3" s="94"/>
      <c r="AW3" s="92">
        <f>ROUND(AVERAGE(AD3:AF3)/0.05,0)*0.05</f>
        <v>0.2</v>
      </c>
      <c r="AX3" s="92">
        <f>ROUND(AVERAGE(AG3:AI3)/0.05,0)*0.05</f>
        <v>0.55000000000000004</v>
      </c>
      <c r="AY3" s="92">
        <f>ROUND(AVERAGE(AJ3:AL3)/0.05,0)*0.05</f>
        <v>0.85000000000000009</v>
      </c>
      <c r="AZ3" s="92">
        <f>ROUND(AVERAGE(AM3:AO3)/0.05,0)*0.05</f>
        <v>0.65</v>
      </c>
      <c r="BA3" s="92">
        <f>ROUND(AVERAGE(AP3:AR3)/0.05,0)*0.05</f>
        <v>0.75</v>
      </c>
      <c r="BB3" s="92">
        <f>ROUND(AVERAGE(AS3:AU3)/0.05,0)*0.05</f>
        <v>0.70000000000000007</v>
      </c>
      <c r="BC3" s="92"/>
      <c r="BD3" s="3" t="s">
        <v>119</v>
      </c>
      <c r="BE3" s="95"/>
      <c r="BF3" s="91">
        <f t="shared" ref="BF3:BW16" si="0">IF(AD3&lt;1.01,AD3,1)</f>
        <v>0.1388888888888889</v>
      </c>
      <c r="BG3" s="92">
        <f t="shared" si="0"/>
        <v>0.20833333333333334</v>
      </c>
      <c r="BH3" s="84">
        <f t="shared" si="0"/>
        <v>0.27777777777777779</v>
      </c>
      <c r="BI3" s="91">
        <f t="shared" si="0"/>
        <v>0.4513888888888889</v>
      </c>
      <c r="BJ3" s="92">
        <f t="shared" si="0"/>
        <v>0.59027777777777779</v>
      </c>
      <c r="BK3" s="84">
        <f t="shared" si="0"/>
        <v>0.625</v>
      </c>
      <c r="BL3" s="91">
        <f t="shared" si="0"/>
        <v>0.76388888888888895</v>
      </c>
      <c r="BM3" s="92">
        <f t="shared" si="0"/>
        <v>0.86805555555555558</v>
      </c>
      <c r="BN3" s="84">
        <f t="shared" si="0"/>
        <v>0.86805555555555558</v>
      </c>
      <c r="BO3" s="91">
        <f t="shared" si="0"/>
        <v>0.72916666666666674</v>
      </c>
      <c r="BP3" s="92">
        <f t="shared" si="0"/>
        <v>0.59027777777777779</v>
      </c>
      <c r="BQ3" s="84">
        <f t="shared" si="0"/>
        <v>0.69444444444444442</v>
      </c>
      <c r="BR3" s="91">
        <f t="shared" si="0"/>
        <v>0.76388888888888895</v>
      </c>
      <c r="BS3" s="92">
        <f t="shared" si="0"/>
        <v>0.69444444444444442</v>
      </c>
      <c r="BT3" s="84">
        <f t="shared" si="0"/>
        <v>0.76388888888888895</v>
      </c>
      <c r="BU3" s="91">
        <f t="shared" si="0"/>
        <v>0.72916666666666674</v>
      </c>
      <c r="BV3" s="92">
        <f t="shared" si="0"/>
        <v>0.69444444444444442</v>
      </c>
      <c r="BW3" s="93">
        <f t="shared" si="0"/>
        <v>0.72916666666666674</v>
      </c>
      <c r="BY3" s="92">
        <f>IF(AVERAGE(BF3:BH3)&lt;1.01,ROUND(AVERAGE(BF3:BH3)/0.05,0)*0.05,1)</f>
        <v>0.2</v>
      </c>
      <c r="BZ3" s="92">
        <f>IF(AVERAGE(BI3:BK3)&lt;1.01,ROUND(AVERAGE(BI3:BK3)/0.05,0)*0.05,1)</f>
        <v>0.55000000000000004</v>
      </c>
      <c r="CA3" s="92">
        <f>IF(AVERAGE(BL3:BN3)&lt;1.01,ROUND(AVERAGE(BL3:BN3)/0.05,0)*0.05,1)</f>
        <v>0.85000000000000009</v>
      </c>
      <c r="CB3" s="92">
        <f>IF(AVERAGE(BO3:BQ3)&lt;1.01,ROUND(AVERAGE(BO3:BQ3)/0.05,0)*0.05,1)</f>
        <v>0.65</v>
      </c>
      <c r="CC3" s="92">
        <f>IF(AVERAGE(BR3:BT3)&lt;1.01,ROUND(AVERAGE(BR3:BT3)/0.05,0)*0.05,1)</f>
        <v>0.75</v>
      </c>
      <c r="CD3" s="92">
        <f>IF(AVERAGE(BU3:BW3)&lt;1.01,ROUND(AVERAGE(BU3:BW3)/0.05,0)*0.05,1)</f>
        <v>0.70000000000000007</v>
      </c>
      <c r="CF3" s="1" t="s">
        <v>119</v>
      </c>
    </row>
    <row r="4" spans="1:94" s="1" customFormat="1" ht="12.5" customHeight="1" x14ac:dyDescent="0.3">
      <c r="A4" s="1" t="s">
        <v>445</v>
      </c>
      <c r="B4" s="52" t="s">
        <v>448</v>
      </c>
      <c r="C4" s="20" t="s">
        <v>8</v>
      </c>
      <c r="D4" s="23">
        <v>200</v>
      </c>
      <c r="E4" s="22" t="s">
        <v>319</v>
      </c>
      <c r="F4" s="22" t="s">
        <v>315</v>
      </c>
      <c r="G4" s="1" t="s">
        <v>509</v>
      </c>
      <c r="H4" s="83">
        <v>0.3</v>
      </c>
      <c r="I4" s="84">
        <f>2.4*1.2</f>
        <v>2.88</v>
      </c>
      <c r="J4" s="85" t="s">
        <v>447</v>
      </c>
      <c r="K4" s="86">
        <v>0.5</v>
      </c>
      <c r="L4" s="87">
        <v>0.7</v>
      </c>
      <c r="M4" s="88">
        <v>0.9</v>
      </c>
      <c r="N4" s="86">
        <v>1.5</v>
      </c>
      <c r="O4" s="87">
        <v>2</v>
      </c>
      <c r="P4" s="88">
        <v>2</v>
      </c>
      <c r="Q4" s="86">
        <v>2.4</v>
      </c>
      <c r="R4" s="87">
        <v>2.6</v>
      </c>
      <c r="S4" s="88">
        <v>2.7</v>
      </c>
      <c r="T4" s="86">
        <v>2.4</v>
      </c>
      <c r="U4" s="87">
        <v>2</v>
      </c>
      <c r="V4" s="88">
        <v>2.2000000000000002</v>
      </c>
      <c r="W4" s="86">
        <v>2.2999999999999998</v>
      </c>
      <c r="X4" s="87">
        <v>2.2000000000000002</v>
      </c>
      <c r="Y4" s="88">
        <v>2.2999999999999998</v>
      </c>
      <c r="Z4" s="86">
        <v>2.1</v>
      </c>
      <c r="AA4" s="87">
        <v>2.1</v>
      </c>
      <c r="AB4" s="89">
        <v>2.1</v>
      </c>
      <c r="AC4" s="90"/>
      <c r="AD4" s="91">
        <v>0.1736111111111111</v>
      </c>
      <c r="AE4" s="92">
        <v>0.24305555555555555</v>
      </c>
      <c r="AF4" s="84">
        <v>0.3125</v>
      </c>
      <c r="AG4" s="91">
        <v>0.52083333333333337</v>
      </c>
      <c r="AH4" s="92">
        <v>0.69444444444444442</v>
      </c>
      <c r="AI4" s="84">
        <v>0.69444444444444442</v>
      </c>
      <c r="AJ4" s="91">
        <v>0.83333333333333337</v>
      </c>
      <c r="AK4" s="92">
        <v>0.90277777777777779</v>
      </c>
      <c r="AL4" s="84">
        <v>0.93750000000000011</v>
      </c>
      <c r="AM4" s="91">
        <v>0.83333333333333337</v>
      </c>
      <c r="AN4" s="92">
        <v>0.69444444444444442</v>
      </c>
      <c r="AO4" s="84">
        <v>0.76388888888888895</v>
      </c>
      <c r="AP4" s="91">
        <v>0.79861111111111105</v>
      </c>
      <c r="AQ4" s="92">
        <v>0.76388888888888895</v>
      </c>
      <c r="AR4" s="84">
        <v>0.79861111111111105</v>
      </c>
      <c r="AS4" s="91">
        <v>0.72916666666666674</v>
      </c>
      <c r="AT4" s="92">
        <v>0.72916666666666674</v>
      </c>
      <c r="AU4" s="93">
        <v>0.72916666666666674</v>
      </c>
      <c r="AV4" s="94"/>
      <c r="AW4" s="92">
        <f t="shared" ref="AW4:AW30" si="1">ROUND(AVERAGE(AD4:AF4)/0.05,0)*0.05</f>
        <v>0.25</v>
      </c>
      <c r="AX4" s="92">
        <f t="shared" ref="AX4:AX31" si="2">ROUND(AVERAGE(AG4:AI4)/0.05,0)*0.05</f>
        <v>0.65</v>
      </c>
      <c r="AY4" s="92">
        <f t="shared" ref="AY4:AY31" si="3">ROUND(AVERAGE(AJ4:AL4)/0.05,0)*0.05</f>
        <v>0.9</v>
      </c>
      <c r="AZ4" s="92">
        <f t="shared" ref="AZ4:AZ31" si="4">ROUND(AVERAGE(AM4:AO4)/0.05,0)*0.05</f>
        <v>0.75</v>
      </c>
      <c r="BA4" s="92">
        <f t="shared" ref="BA4:BA31" si="5">ROUND(AVERAGE(AP4:AR4)/0.05,0)*0.05</f>
        <v>0.8</v>
      </c>
      <c r="BB4" s="92">
        <f t="shared" ref="BB4:BB31" si="6">ROUND(AVERAGE(AS4:AU4)/0.05,0)*0.05</f>
        <v>0.75</v>
      </c>
      <c r="BC4" s="92"/>
      <c r="BD4" s="3" t="s">
        <v>24</v>
      </c>
      <c r="BE4" s="95"/>
      <c r="BF4" s="91">
        <f t="shared" si="0"/>
        <v>0.1736111111111111</v>
      </c>
      <c r="BG4" s="92">
        <f t="shared" si="0"/>
        <v>0.24305555555555555</v>
      </c>
      <c r="BH4" s="84">
        <f t="shared" si="0"/>
        <v>0.3125</v>
      </c>
      <c r="BI4" s="91">
        <f t="shared" si="0"/>
        <v>0.52083333333333337</v>
      </c>
      <c r="BJ4" s="92">
        <f t="shared" si="0"/>
        <v>0.69444444444444442</v>
      </c>
      <c r="BK4" s="84">
        <f t="shared" si="0"/>
        <v>0.69444444444444442</v>
      </c>
      <c r="BL4" s="91">
        <f t="shared" si="0"/>
        <v>0.83333333333333337</v>
      </c>
      <c r="BM4" s="92">
        <f t="shared" si="0"/>
        <v>0.90277777777777779</v>
      </c>
      <c r="BN4" s="84">
        <f t="shared" si="0"/>
        <v>0.93750000000000011</v>
      </c>
      <c r="BO4" s="91">
        <f t="shared" si="0"/>
        <v>0.83333333333333337</v>
      </c>
      <c r="BP4" s="92">
        <f t="shared" si="0"/>
        <v>0.69444444444444442</v>
      </c>
      <c r="BQ4" s="84">
        <f t="shared" si="0"/>
        <v>0.76388888888888895</v>
      </c>
      <c r="BR4" s="91">
        <f t="shared" si="0"/>
        <v>0.79861111111111105</v>
      </c>
      <c r="BS4" s="92">
        <f t="shared" si="0"/>
        <v>0.76388888888888895</v>
      </c>
      <c r="BT4" s="84">
        <f t="shared" si="0"/>
        <v>0.79861111111111105</v>
      </c>
      <c r="BU4" s="91">
        <f t="shared" si="0"/>
        <v>0.72916666666666674</v>
      </c>
      <c r="BV4" s="92">
        <f t="shared" si="0"/>
        <v>0.72916666666666674</v>
      </c>
      <c r="BW4" s="93">
        <f t="shared" si="0"/>
        <v>0.72916666666666674</v>
      </c>
      <c r="BY4" s="92">
        <f t="shared" ref="BY4:BY31" si="7">IF(AVERAGE(BF4:BH4)&lt;1.01,ROUND(AVERAGE(BF4:BH4)/0.05,0)*0.05,1)</f>
        <v>0.25</v>
      </c>
      <c r="BZ4" s="92">
        <f t="shared" ref="BZ4:BZ31" si="8">IF(AVERAGE(BI4:BK4)&lt;1.01,ROUND(AVERAGE(BI4:BK4)/0.05,0)*0.05,1)</f>
        <v>0.65</v>
      </c>
      <c r="CA4" s="92">
        <f t="shared" ref="CA4:CA31" si="9">IF(AVERAGE(BL4:BN4)&lt;1.01,ROUND(AVERAGE(BL4:BN4)/0.05,0)*0.05,1)</f>
        <v>0.9</v>
      </c>
      <c r="CB4" s="92">
        <f t="shared" ref="CB4:CB31" si="10">IF(AVERAGE(BO4:BQ4)&lt;1.01,ROUND(AVERAGE(BO4:BQ4)/0.05,0)*0.05,1)</f>
        <v>0.75</v>
      </c>
      <c r="CC4" s="92">
        <f t="shared" ref="CC4:CC31" si="11">IF(AVERAGE(BR4:BT4)&lt;1.01,ROUND(AVERAGE(BR4:BT4)/0.05,0)*0.05,1)</f>
        <v>0.8</v>
      </c>
      <c r="CD4" s="92">
        <f t="shared" ref="CD4:CD31" si="12">IF(AVERAGE(BU4:BW4)&lt;1.01,ROUND(AVERAGE(BU4:BW4)/0.05,0)*0.05,1)</f>
        <v>0.75</v>
      </c>
      <c r="CF4" s="1" t="s">
        <v>24</v>
      </c>
    </row>
    <row r="5" spans="1:94" s="1" customFormat="1" ht="12.5" customHeight="1" x14ac:dyDescent="0.3">
      <c r="A5" s="1" t="s">
        <v>449</v>
      </c>
      <c r="B5" s="52" t="s">
        <v>450</v>
      </c>
      <c r="C5" s="20" t="s">
        <v>8</v>
      </c>
      <c r="D5" s="23">
        <v>200</v>
      </c>
      <c r="E5" s="22" t="s">
        <v>319</v>
      </c>
      <c r="F5" s="22" t="s">
        <v>315</v>
      </c>
      <c r="G5" s="1" t="s">
        <v>510</v>
      </c>
      <c r="H5" s="83">
        <f>(2.8*0.075*12)/I5</f>
        <v>0.73043478260869577</v>
      </c>
      <c r="I5" s="84">
        <f>3*1.15</f>
        <v>3.4499999999999997</v>
      </c>
      <c r="J5" s="85" t="s">
        <v>451</v>
      </c>
      <c r="K5" s="86">
        <v>0.5</v>
      </c>
      <c r="L5" s="87">
        <v>0.8</v>
      </c>
      <c r="M5" s="88">
        <v>1.9</v>
      </c>
      <c r="N5" s="86">
        <v>1.7</v>
      </c>
      <c r="O5" s="87">
        <v>2.2000000000000002</v>
      </c>
      <c r="P5" s="88">
        <v>2.2999999999999998</v>
      </c>
      <c r="Q5" s="86">
        <v>2.5</v>
      </c>
      <c r="R5" s="87">
        <v>2.5</v>
      </c>
      <c r="S5" s="88">
        <v>2.5</v>
      </c>
      <c r="T5" s="86">
        <v>2.2999999999999998</v>
      </c>
      <c r="U5" s="87">
        <v>2.2999999999999998</v>
      </c>
      <c r="V5" s="88">
        <v>2.2999999999999998</v>
      </c>
      <c r="W5" s="86">
        <v>2.1</v>
      </c>
      <c r="X5" s="87">
        <v>2.1</v>
      </c>
      <c r="Y5" s="88">
        <v>1.8</v>
      </c>
      <c r="Z5" s="86">
        <v>1.6</v>
      </c>
      <c r="AA5" s="87">
        <v>1.4</v>
      </c>
      <c r="AB5" s="89">
        <v>1.2</v>
      </c>
      <c r="AC5" s="90"/>
      <c r="AD5" s="91">
        <v>0.14492753623188406</v>
      </c>
      <c r="AE5" s="92">
        <v>0.2318840579710145</v>
      </c>
      <c r="AF5" s="84">
        <v>0.55072463768115931</v>
      </c>
      <c r="AG5" s="91">
        <v>0.49275362318840576</v>
      </c>
      <c r="AH5" s="92">
        <v>0.63768115942028991</v>
      </c>
      <c r="AI5" s="84">
        <v>0.66666666666666663</v>
      </c>
      <c r="AJ5" s="91">
        <v>0.72463768115942029</v>
      </c>
      <c r="AK5" s="92">
        <v>0.72463768115942029</v>
      </c>
      <c r="AL5" s="84">
        <v>0.72463768115942029</v>
      </c>
      <c r="AM5" s="91">
        <v>0.66666666666666663</v>
      </c>
      <c r="AN5" s="92">
        <v>0.66666666666666663</v>
      </c>
      <c r="AO5" s="84">
        <v>0.66666666666666663</v>
      </c>
      <c r="AP5" s="91">
        <v>0.60869565217391308</v>
      </c>
      <c r="AQ5" s="92">
        <v>0.60869565217391308</v>
      </c>
      <c r="AR5" s="84">
        <v>0.52173913043478259</v>
      </c>
      <c r="AS5" s="91">
        <v>0.46376811594202899</v>
      </c>
      <c r="AT5" s="92">
        <v>0.40579710144927533</v>
      </c>
      <c r="AU5" s="93">
        <v>0.34782608695652173</v>
      </c>
      <c r="AV5" s="94"/>
      <c r="AW5" s="92">
        <f t="shared" si="1"/>
        <v>0.30000000000000004</v>
      </c>
      <c r="AX5" s="92">
        <f t="shared" si="2"/>
        <v>0.60000000000000009</v>
      </c>
      <c r="AY5" s="92">
        <f t="shared" si="3"/>
        <v>0.70000000000000007</v>
      </c>
      <c r="AZ5" s="92">
        <f t="shared" si="4"/>
        <v>0.65</v>
      </c>
      <c r="BA5" s="92">
        <f t="shared" si="5"/>
        <v>0.60000000000000009</v>
      </c>
      <c r="BB5" s="92">
        <f t="shared" si="6"/>
        <v>0.4</v>
      </c>
      <c r="BC5" s="92"/>
      <c r="BD5" s="3" t="s">
        <v>249</v>
      </c>
      <c r="BE5" s="95"/>
      <c r="BF5" s="91">
        <f t="shared" si="0"/>
        <v>0.14492753623188406</v>
      </c>
      <c r="BG5" s="92">
        <f t="shared" si="0"/>
        <v>0.2318840579710145</v>
      </c>
      <c r="BH5" s="84">
        <f t="shared" si="0"/>
        <v>0.55072463768115931</v>
      </c>
      <c r="BI5" s="91">
        <f t="shared" si="0"/>
        <v>0.49275362318840576</v>
      </c>
      <c r="BJ5" s="92">
        <f t="shared" si="0"/>
        <v>0.63768115942028991</v>
      </c>
      <c r="BK5" s="84">
        <f t="shared" si="0"/>
        <v>0.66666666666666663</v>
      </c>
      <c r="BL5" s="91">
        <f t="shared" si="0"/>
        <v>0.72463768115942029</v>
      </c>
      <c r="BM5" s="92">
        <f t="shared" si="0"/>
        <v>0.72463768115942029</v>
      </c>
      <c r="BN5" s="84">
        <f t="shared" si="0"/>
        <v>0.72463768115942029</v>
      </c>
      <c r="BO5" s="91">
        <f t="shared" si="0"/>
        <v>0.66666666666666663</v>
      </c>
      <c r="BP5" s="92">
        <f t="shared" si="0"/>
        <v>0.66666666666666663</v>
      </c>
      <c r="BQ5" s="84">
        <f t="shared" si="0"/>
        <v>0.66666666666666663</v>
      </c>
      <c r="BR5" s="91">
        <f t="shared" si="0"/>
        <v>0.60869565217391308</v>
      </c>
      <c r="BS5" s="92">
        <f t="shared" si="0"/>
        <v>0.60869565217391308</v>
      </c>
      <c r="BT5" s="84">
        <f t="shared" si="0"/>
        <v>0.52173913043478259</v>
      </c>
      <c r="BU5" s="91">
        <f t="shared" si="0"/>
        <v>0.46376811594202899</v>
      </c>
      <c r="BV5" s="92">
        <f t="shared" si="0"/>
        <v>0.40579710144927533</v>
      </c>
      <c r="BW5" s="93">
        <f t="shared" si="0"/>
        <v>0.34782608695652173</v>
      </c>
      <c r="BY5" s="92">
        <f t="shared" si="7"/>
        <v>0.30000000000000004</v>
      </c>
      <c r="BZ5" s="92">
        <f t="shared" si="8"/>
        <v>0.60000000000000009</v>
      </c>
      <c r="CA5" s="92">
        <f t="shared" si="9"/>
        <v>0.70000000000000007</v>
      </c>
      <c r="CB5" s="92">
        <f t="shared" si="10"/>
        <v>0.65</v>
      </c>
      <c r="CC5" s="92">
        <f t="shared" si="11"/>
        <v>0.60000000000000009</v>
      </c>
      <c r="CD5" s="92">
        <f t="shared" si="12"/>
        <v>0.4</v>
      </c>
      <c r="CF5" s="1" t="s">
        <v>249</v>
      </c>
    </row>
    <row r="6" spans="1:94" s="1" customFormat="1" ht="12.5" customHeight="1" x14ac:dyDescent="0.3">
      <c r="A6" s="1" t="s">
        <v>449</v>
      </c>
      <c r="B6" s="52" t="s">
        <v>452</v>
      </c>
      <c r="C6" s="20" t="s">
        <v>8</v>
      </c>
      <c r="D6" s="23">
        <v>200</v>
      </c>
      <c r="E6" s="22" t="s">
        <v>319</v>
      </c>
      <c r="F6" s="22" t="s">
        <v>511</v>
      </c>
      <c r="G6" s="1" t="s">
        <v>512</v>
      </c>
      <c r="H6" s="83">
        <v>0.49</v>
      </c>
      <c r="I6" s="84">
        <f>3*1.15</f>
        <v>3.4499999999999997</v>
      </c>
      <c r="J6" s="85" t="s">
        <v>451</v>
      </c>
      <c r="K6" s="86">
        <v>1</v>
      </c>
      <c r="L6" s="87">
        <v>1.5</v>
      </c>
      <c r="M6" s="88">
        <v>2.9</v>
      </c>
      <c r="N6" s="86">
        <v>3</v>
      </c>
      <c r="O6" s="87">
        <v>4.0999999999999996</v>
      </c>
      <c r="P6" s="88">
        <v>4</v>
      </c>
      <c r="Q6" s="86">
        <v>4.0999999999999996</v>
      </c>
      <c r="R6" s="87">
        <v>4.4000000000000004</v>
      </c>
      <c r="S6" s="88">
        <v>3.9</v>
      </c>
      <c r="T6" s="86">
        <v>3.8</v>
      </c>
      <c r="U6" s="87">
        <v>3.7</v>
      </c>
      <c r="V6" s="88">
        <v>3.5</v>
      </c>
      <c r="W6" s="86">
        <v>3.5</v>
      </c>
      <c r="X6" s="87">
        <v>3.2</v>
      </c>
      <c r="Y6" s="88">
        <v>3</v>
      </c>
      <c r="Z6" s="86">
        <v>2.8</v>
      </c>
      <c r="AA6" s="87">
        <v>2.6</v>
      </c>
      <c r="AB6" s="89">
        <v>2.5</v>
      </c>
      <c r="AC6" s="90"/>
      <c r="AD6" s="91">
        <v>0.28985507246376813</v>
      </c>
      <c r="AE6" s="92">
        <v>0.43478260869565222</v>
      </c>
      <c r="AF6" s="84">
        <v>0.84057971014492761</v>
      </c>
      <c r="AG6" s="91">
        <v>0.86956521739130443</v>
      </c>
      <c r="AH6" s="92">
        <v>1.1884057971014492</v>
      </c>
      <c r="AI6" s="84">
        <v>1.1594202898550725</v>
      </c>
      <c r="AJ6" s="91">
        <v>1.1884057971014492</v>
      </c>
      <c r="AK6" s="92">
        <v>1.2753623188405798</v>
      </c>
      <c r="AL6" s="84">
        <v>1.1304347826086958</v>
      </c>
      <c r="AM6" s="91">
        <v>1.1014492753623188</v>
      </c>
      <c r="AN6" s="92">
        <v>1.0724637681159421</v>
      </c>
      <c r="AO6" s="84">
        <v>1.0144927536231885</v>
      </c>
      <c r="AP6" s="91">
        <v>1.0144927536231885</v>
      </c>
      <c r="AQ6" s="92">
        <v>0.92753623188405809</v>
      </c>
      <c r="AR6" s="84">
        <v>0.86956521739130443</v>
      </c>
      <c r="AS6" s="91">
        <v>0.81159420289855078</v>
      </c>
      <c r="AT6" s="92">
        <v>0.75362318840579723</v>
      </c>
      <c r="AU6" s="93">
        <v>0.7246376811594204</v>
      </c>
      <c r="AV6" s="94"/>
      <c r="AW6" s="92">
        <f t="shared" si="1"/>
        <v>0.5</v>
      </c>
      <c r="AX6" s="92">
        <f t="shared" si="2"/>
        <v>1.05</v>
      </c>
      <c r="AY6" s="92">
        <f t="shared" si="3"/>
        <v>1.2000000000000002</v>
      </c>
      <c r="AZ6" s="92">
        <f t="shared" si="4"/>
        <v>1.05</v>
      </c>
      <c r="BA6" s="92">
        <f t="shared" si="5"/>
        <v>0.95000000000000007</v>
      </c>
      <c r="BB6" s="92">
        <f t="shared" si="6"/>
        <v>0.75</v>
      </c>
      <c r="BC6" s="92"/>
      <c r="BD6" s="3" t="s">
        <v>453</v>
      </c>
      <c r="BE6" s="95"/>
      <c r="BF6" s="91">
        <f t="shared" si="0"/>
        <v>0.28985507246376813</v>
      </c>
      <c r="BG6" s="92">
        <f t="shared" si="0"/>
        <v>0.43478260869565222</v>
      </c>
      <c r="BH6" s="84">
        <f t="shared" si="0"/>
        <v>0.84057971014492761</v>
      </c>
      <c r="BI6" s="91">
        <f t="shared" si="0"/>
        <v>0.86956521739130443</v>
      </c>
      <c r="BJ6" s="92">
        <f t="shared" si="0"/>
        <v>1</v>
      </c>
      <c r="BK6" s="84">
        <f t="shared" si="0"/>
        <v>1</v>
      </c>
      <c r="BL6" s="91">
        <f t="shared" si="0"/>
        <v>1</v>
      </c>
      <c r="BM6" s="92">
        <f t="shared" si="0"/>
        <v>1</v>
      </c>
      <c r="BN6" s="84">
        <f t="shared" si="0"/>
        <v>1</v>
      </c>
      <c r="BO6" s="91">
        <f t="shared" si="0"/>
        <v>1</v>
      </c>
      <c r="BP6" s="92">
        <f t="shared" si="0"/>
        <v>1</v>
      </c>
      <c r="BQ6" s="84">
        <f t="shared" si="0"/>
        <v>1</v>
      </c>
      <c r="BR6" s="91">
        <f t="shared" si="0"/>
        <v>1</v>
      </c>
      <c r="BS6" s="92">
        <f t="shared" si="0"/>
        <v>0.92753623188405809</v>
      </c>
      <c r="BT6" s="84">
        <f t="shared" si="0"/>
        <v>0.86956521739130443</v>
      </c>
      <c r="BU6" s="91">
        <f t="shared" si="0"/>
        <v>0.81159420289855078</v>
      </c>
      <c r="BV6" s="92">
        <f t="shared" si="0"/>
        <v>0.75362318840579723</v>
      </c>
      <c r="BW6" s="93">
        <f t="shared" si="0"/>
        <v>0.7246376811594204</v>
      </c>
      <c r="BY6" s="92">
        <f t="shared" si="7"/>
        <v>0.5</v>
      </c>
      <c r="BZ6" s="92">
        <f t="shared" si="8"/>
        <v>0.95000000000000007</v>
      </c>
      <c r="CA6" s="92">
        <f t="shared" si="9"/>
        <v>1</v>
      </c>
      <c r="CB6" s="92">
        <f t="shared" si="10"/>
        <v>1</v>
      </c>
      <c r="CC6" s="92">
        <f t="shared" si="11"/>
        <v>0.95000000000000007</v>
      </c>
      <c r="CD6" s="92">
        <f t="shared" si="12"/>
        <v>0.75</v>
      </c>
      <c r="CF6" s="1" t="s">
        <v>453</v>
      </c>
    </row>
    <row r="7" spans="1:94" s="1" customFormat="1" ht="12.5" customHeight="1" x14ac:dyDescent="0.3">
      <c r="A7" s="1" t="s">
        <v>454</v>
      </c>
      <c r="B7" s="52" t="s">
        <v>455</v>
      </c>
      <c r="C7" s="20" t="s">
        <v>93</v>
      </c>
      <c r="D7" s="23">
        <v>200</v>
      </c>
      <c r="E7" s="22" t="s">
        <v>314</v>
      </c>
      <c r="F7" s="22" t="s">
        <v>513</v>
      </c>
      <c r="H7" s="83"/>
      <c r="I7" s="84">
        <f>2.4*1.2</f>
        <v>2.88</v>
      </c>
      <c r="J7" s="85" t="s">
        <v>447</v>
      </c>
      <c r="K7" s="86">
        <v>1.1000000000000001</v>
      </c>
      <c r="L7" s="87">
        <v>1.5</v>
      </c>
      <c r="M7" s="88">
        <v>2</v>
      </c>
      <c r="N7" s="86">
        <v>2.8</v>
      </c>
      <c r="O7" s="87">
        <v>3.1</v>
      </c>
      <c r="P7" s="88">
        <v>3.5</v>
      </c>
      <c r="Q7" s="86">
        <v>3.6</v>
      </c>
      <c r="R7" s="87">
        <v>3.8</v>
      </c>
      <c r="S7" s="88">
        <v>4</v>
      </c>
      <c r="T7" s="86">
        <v>3.8</v>
      </c>
      <c r="U7" s="87">
        <v>3.8</v>
      </c>
      <c r="V7" s="88">
        <v>3.9</v>
      </c>
      <c r="W7" s="86">
        <v>4</v>
      </c>
      <c r="X7" s="87">
        <v>3.7</v>
      </c>
      <c r="Y7" s="88">
        <v>3.5</v>
      </c>
      <c r="Z7" s="86">
        <v>3.4</v>
      </c>
      <c r="AA7" s="87">
        <v>3.1</v>
      </c>
      <c r="AB7" s="89">
        <v>2.9</v>
      </c>
      <c r="AC7" s="90"/>
      <c r="AD7" s="91">
        <v>0.38194444444444448</v>
      </c>
      <c r="AE7" s="92">
        <v>0.52083333333333337</v>
      </c>
      <c r="AF7" s="84">
        <v>0.69444444444444442</v>
      </c>
      <c r="AG7" s="91">
        <v>0.97222222222222221</v>
      </c>
      <c r="AH7" s="92">
        <v>1.0763888888888891</v>
      </c>
      <c r="AI7" s="84">
        <v>1.2152777777777779</v>
      </c>
      <c r="AJ7" s="91">
        <v>1.25</v>
      </c>
      <c r="AK7" s="92">
        <v>1.3194444444444444</v>
      </c>
      <c r="AL7" s="84">
        <v>1.3888888888888888</v>
      </c>
      <c r="AM7" s="91">
        <v>1.3194444444444444</v>
      </c>
      <c r="AN7" s="92">
        <v>1.3194444444444444</v>
      </c>
      <c r="AO7" s="84">
        <v>1.3541666666666667</v>
      </c>
      <c r="AP7" s="91">
        <v>1.3888888888888888</v>
      </c>
      <c r="AQ7" s="92">
        <v>1.2847222222222223</v>
      </c>
      <c r="AR7" s="84">
        <v>1.2152777777777779</v>
      </c>
      <c r="AS7" s="91">
        <v>1.1805555555555556</v>
      </c>
      <c r="AT7" s="92">
        <v>1.0763888888888891</v>
      </c>
      <c r="AU7" s="93">
        <v>1.0069444444444444</v>
      </c>
      <c r="AV7" s="94"/>
      <c r="AW7" s="92">
        <f t="shared" si="1"/>
        <v>0.55000000000000004</v>
      </c>
      <c r="AX7" s="92">
        <f t="shared" si="2"/>
        <v>1.1000000000000001</v>
      </c>
      <c r="AY7" s="92">
        <f t="shared" si="3"/>
        <v>1.3</v>
      </c>
      <c r="AZ7" s="92">
        <f t="shared" si="4"/>
        <v>1.35</v>
      </c>
      <c r="BA7" s="92">
        <f t="shared" si="5"/>
        <v>1.3</v>
      </c>
      <c r="BB7" s="92">
        <f t="shared" si="6"/>
        <v>1.1000000000000001</v>
      </c>
      <c r="BC7" s="92"/>
      <c r="BD7" s="3" t="s">
        <v>456</v>
      </c>
      <c r="BE7" s="95"/>
      <c r="BF7" s="91">
        <f t="shared" si="0"/>
        <v>0.38194444444444448</v>
      </c>
      <c r="BG7" s="92">
        <f t="shared" si="0"/>
        <v>0.52083333333333337</v>
      </c>
      <c r="BH7" s="84">
        <f t="shared" si="0"/>
        <v>0.69444444444444442</v>
      </c>
      <c r="BI7" s="91">
        <f t="shared" si="0"/>
        <v>0.97222222222222221</v>
      </c>
      <c r="BJ7" s="92">
        <f t="shared" si="0"/>
        <v>1</v>
      </c>
      <c r="BK7" s="84">
        <f t="shared" si="0"/>
        <v>1</v>
      </c>
      <c r="BL7" s="91">
        <f t="shared" si="0"/>
        <v>1</v>
      </c>
      <c r="BM7" s="92">
        <f t="shared" si="0"/>
        <v>1</v>
      </c>
      <c r="BN7" s="84">
        <f t="shared" si="0"/>
        <v>1</v>
      </c>
      <c r="BO7" s="91">
        <f t="shared" si="0"/>
        <v>1</v>
      </c>
      <c r="BP7" s="92">
        <f t="shared" si="0"/>
        <v>1</v>
      </c>
      <c r="BQ7" s="84">
        <f t="shared" si="0"/>
        <v>1</v>
      </c>
      <c r="BR7" s="91">
        <f t="shared" si="0"/>
        <v>1</v>
      </c>
      <c r="BS7" s="92">
        <f t="shared" si="0"/>
        <v>1</v>
      </c>
      <c r="BT7" s="84">
        <f t="shared" si="0"/>
        <v>1</v>
      </c>
      <c r="BU7" s="91">
        <f t="shared" si="0"/>
        <v>1</v>
      </c>
      <c r="BV7" s="92">
        <f t="shared" si="0"/>
        <v>1</v>
      </c>
      <c r="BW7" s="93">
        <f t="shared" si="0"/>
        <v>1.0069444444444444</v>
      </c>
      <c r="BY7" s="92">
        <f t="shared" si="7"/>
        <v>0.55000000000000004</v>
      </c>
      <c r="BZ7" s="92">
        <f t="shared" si="8"/>
        <v>1</v>
      </c>
      <c r="CA7" s="92">
        <f t="shared" si="9"/>
        <v>1</v>
      </c>
      <c r="CB7" s="92">
        <f t="shared" si="10"/>
        <v>1</v>
      </c>
      <c r="CC7" s="92">
        <f t="shared" si="11"/>
        <v>1</v>
      </c>
      <c r="CD7" s="92">
        <f t="shared" si="12"/>
        <v>1</v>
      </c>
      <c r="CF7" s="1" t="s">
        <v>457</v>
      </c>
    </row>
    <row r="8" spans="1:94" s="1" customFormat="1" ht="12.5" customHeight="1" x14ac:dyDescent="0.3">
      <c r="A8" s="1" t="s">
        <v>454</v>
      </c>
      <c r="B8" s="52" t="s">
        <v>458</v>
      </c>
      <c r="C8" s="20" t="s">
        <v>93</v>
      </c>
      <c r="D8" s="23">
        <v>200</v>
      </c>
      <c r="E8" s="22" t="s">
        <v>314</v>
      </c>
      <c r="F8" s="22" t="s">
        <v>514</v>
      </c>
      <c r="H8" s="83"/>
      <c r="I8" s="84">
        <f>2.4*1.2</f>
        <v>2.88</v>
      </c>
      <c r="J8" s="85" t="s">
        <v>447</v>
      </c>
      <c r="K8" s="86">
        <v>1</v>
      </c>
      <c r="L8" s="87">
        <v>1.6</v>
      </c>
      <c r="M8" s="88">
        <v>2.4</v>
      </c>
      <c r="N8" s="86">
        <v>2.9</v>
      </c>
      <c r="O8" s="87">
        <v>3.5</v>
      </c>
      <c r="P8" s="88">
        <v>3.6</v>
      </c>
      <c r="Q8" s="86">
        <v>3.8</v>
      </c>
      <c r="R8" s="87">
        <v>3.9</v>
      </c>
      <c r="S8" s="88">
        <v>3.8</v>
      </c>
      <c r="T8" s="86">
        <v>3.9</v>
      </c>
      <c r="U8" s="87">
        <v>4</v>
      </c>
      <c r="V8" s="88">
        <v>4</v>
      </c>
      <c r="W8" s="86">
        <v>4</v>
      </c>
      <c r="X8" s="87">
        <v>3.9</v>
      </c>
      <c r="Y8" s="88">
        <v>3.7</v>
      </c>
      <c r="Z8" s="86">
        <v>3.5</v>
      </c>
      <c r="AA8" s="87">
        <v>3.4</v>
      </c>
      <c r="AB8" s="89">
        <v>3</v>
      </c>
      <c r="AC8" s="90"/>
      <c r="AD8" s="91">
        <v>0.34722222222222221</v>
      </c>
      <c r="AE8" s="92">
        <v>0.55555555555555558</v>
      </c>
      <c r="AF8" s="84">
        <v>0.83333333333333337</v>
      </c>
      <c r="AG8" s="91">
        <v>1.0069444444444444</v>
      </c>
      <c r="AH8" s="92">
        <v>1.2152777777777779</v>
      </c>
      <c r="AI8" s="84">
        <v>1.25</v>
      </c>
      <c r="AJ8" s="91">
        <v>1.3194444444444444</v>
      </c>
      <c r="AK8" s="92">
        <v>1.3541666666666667</v>
      </c>
      <c r="AL8" s="84">
        <v>1.3194444444444444</v>
      </c>
      <c r="AM8" s="91">
        <v>1.3541666666666667</v>
      </c>
      <c r="AN8" s="92">
        <v>1.3888888888888888</v>
      </c>
      <c r="AO8" s="84">
        <v>1.3888888888888888</v>
      </c>
      <c r="AP8" s="91">
        <v>1.3888888888888888</v>
      </c>
      <c r="AQ8" s="92">
        <v>1.3541666666666667</v>
      </c>
      <c r="AR8" s="84">
        <v>1.2847222222222223</v>
      </c>
      <c r="AS8" s="91">
        <v>1.2152777777777779</v>
      </c>
      <c r="AT8" s="92">
        <v>1.1805555555555556</v>
      </c>
      <c r="AU8" s="93">
        <v>1.0416666666666667</v>
      </c>
      <c r="AV8" s="94"/>
      <c r="AW8" s="92">
        <f t="shared" si="1"/>
        <v>0.60000000000000009</v>
      </c>
      <c r="AX8" s="92">
        <f t="shared" si="2"/>
        <v>1.1500000000000001</v>
      </c>
      <c r="AY8" s="92">
        <f t="shared" si="3"/>
        <v>1.35</v>
      </c>
      <c r="AZ8" s="92">
        <f t="shared" si="4"/>
        <v>1.4000000000000001</v>
      </c>
      <c r="BA8" s="92">
        <f t="shared" si="5"/>
        <v>1.35</v>
      </c>
      <c r="BB8" s="92">
        <f t="shared" si="6"/>
        <v>1.1500000000000001</v>
      </c>
      <c r="BC8" s="92"/>
      <c r="BD8" s="3" t="s">
        <v>459</v>
      </c>
      <c r="BE8" s="95"/>
      <c r="BF8" s="91">
        <f t="shared" si="0"/>
        <v>0.34722222222222221</v>
      </c>
      <c r="BG8" s="92">
        <f t="shared" si="0"/>
        <v>0.55555555555555558</v>
      </c>
      <c r="BH8" s="84">
        <f t="shared" si="0"/>
        <v>0.83333333333333337</v>
      </c>
      <c r="BI8" s="91">
        <f t="shared" si="0"/>
        <v>1.0069444444444444</v>
      </c>
      <c r="BJ8" s="92">
        <f t="shared" si="0"/>
        <v>1</v>
      </c>
      <c r="BK8" s="84">
        <f t="shared" si="0"/>
        <v>1</v>
      </c>
      <c r="BL8" s="91">
        <f t="shared" si="0"/>
        <v>1</v>
      </c>
      <c r="BM8" s="92">
        <f t="shared" si="0"/>
        <v>1</v>
      </c>
      <c r="BN8" s="84">
        <f t="shared" si="0"/>
        <v>1</v>
      </c>
      <c r="BO8" s="91">
        <f t="shared" si="0"/>
        <v>1</v>
      </c>
      <c r="BP8" s="92">
        <f t="shared" si="0"/>
        <v>1</v>
      </c>
      <c r="BQ8" s="84">
        <f t="shared" si="0"/>
        <v>1</v>
      </c>
      <c r="BR8" s="91">
        <f t="shared" si="0"/>
        <v>1</v>
      </c>
      <c r="BS8" s="92">
        <f t="shared" si="0"/>
        <v>1</v>
      </c>
      <c r="BT8" s="84">
        <f t="shared" si="0"/>
        <v>1</v>
      </c>
      <c r="BU8" s="91">
        <f t="shared" si="0"/>
        <v>1</v>
      </c>
      <c r="BV8" s="92">
        <f t="shared" si="0"/>
        <v>1</v>
      </c>
      <c r="BW8" s="93">
        <f t="shared" si="0"/>
        <v>1</v>
      </c>
      <c r="BY8" s="92">
        <f t="shared" si="7"/>
        <v>0.60000000000000009</v>
      </c>
      <c r="BZ8" s="92">
        <f t="shared" si="8"/>
        <v>1</v>
      </c>
      <c r="CA8" s="92">
        <f t="shared" si="9"/>
        <v>1</v>
      </c>
      <c r="CB8" s="92">
        <f t="shared" si="10"/>
        <v>1</v>
      </c>
      <c r="CC8" s="92">
        <f t="shared" si="11"/>
        <v>1</v>
      </c>
      <c r="CD8" s="92">
        <f t="shared" si="12"/>
        <v>1</v>
      </c>
      <c r="CF8" s="1" t="s">
        <v>457</v>
      </c>
    </row>
    <row r="9" spans="1:94" s="1" customFormat="1" ht="12.5" customHeight="1" x14ac:dyDescent="0.3">
      <c r="A9" s="1" t="s">
        <v>454</v>
      </c>
      <c r="B9" s="52" t="s">
        <v>460</v>
      </c>
      <c r="C9" s="20" t="s">
        <v>8</v>
      </c>
      <c r="D9" s="23">
        <v>200</v>
      </c>
      <c r="E9" s="22" t="s">
        <v>314</v>
      </c>
      <c r="F9" s="22" t="s">
        <v>514</v>
      </c>
      <c r="H9" s="83"/>
      <c r="I9" s="84">
        <f>2.4*1.2</f>
        <v>2.88</v>
      </c>
      <c r="J9" s="85" t="s">
        <v>447</v>
      </c>
      <c r="K9" s="86">
        <v>1.1000000000000001</v>
      </c>
      <c r="L9" s="87">
        <v>1.6</v>
      </c>
      <c r="M9" s="88">
        <v>2.4</v>
      </c>
      <c r="N9" s="86">
        <v>2.9</v>
      </c>
      <c r="O9" s="87">
        <v>3.5</v>
      </c>
      <c r="P9" s="88">
        <v>3.7</v>
      </c>
      <c r="Q9" s="86">
        <v>3.8</v>
      </c>
      <c r="R9" s="87">
        <v>3.9</v>
      </c>
      <c r="S9" s="88">
        <v>3.9</v>
      </c>
      <c r="T9" s="86">
        <v>3.9</v>
      </c>
      <c r="U9" s="87">
        <v>4</v>
      </c>
      <c r="V9" s="88">
        <v>4</v>
      </c>
      <c r="W9" s="86">
        <v>3.9</v>
      </c>
      <c r="X9" s="87">
        <v>3.8</v>
      </c>
      <c r="Y9" s="88">
        <v>3.6</v>
      </c>
      <c r="Z9" s="86">
        <v>3.4</v>
      </c>
      <c r="AA9" s="87">
        <v>3.2</v>
      </c>
      <c r="AB9" s="89">
        <v>2.9</v>
      </c>
      <c r="AC9" s="90"/>
      <c r="AD9" s="91">
        <v>0.38194444444444448</v>
      </c>
      <c r="AE9" s="92">
        <v>0.55555555555555558</v>
      </c>
      <c r="AF9" s="84">
        <v>0.83333333333333337</v>
      </c>
      <c r="AG9" s="91">
        <v>1.0069444444444444</v>
      </c>
      <c r="AH9" s="92">
        <v>1.2152777777777779</v>
      </c>
      <c r="AI9" s="84">
        <v>1.2847222222222223</v>
      </c>
      <c r="AJ9" s="91">
        <v>1.3194444444444444</v>
      </c>
      <c r="AK9" s="92">
        <v>1.3541666666666667</v>
      </c>
      <c r="AL9" s="84">
        <v>1.3541666666666667</v>
      </c>
      <c r="AM9" s="91">
        <v>1.3541666666666667</v>
      </c>
      <c r="AN9" s="92">
        <v>1.3888888888888888</v>
      </c>
      <c r="AO9" s="84">
        <v>1.3888888888888888</v>
      </c>
      <c r="AP9" s="91">
        <v>1.3541666666666667</v>
      </c>
      <c r="AQ9" s="92">
        <v>1.3194444444444444</v>
      </c>
      <c r="AR9" s="84">
        <v>1.25</v>
      </c>
      <c r="AS9" s="91">
        <v>1.1805555555555556</v>
      </c>
      <c r="AT9" s="92">
        <v>1.1111111111111112</v>
      </c>
      <c r="AU9" s="93">
        <v>1.0069444444444444</v>
      </c>
      <c r="AV9" s="94"/>
      <c r="AW9" s="92">
        <f t="shared" si="1"/>
        <v>0.60000000000000009</v>
      </c>
      <c r="AX9" s="92">
        <f t="shared" si="2"/>
        <v>1.1500000000000001</v>
      </c>
      <c r="AY9" s="92">
        <f t="shared" si="3"/>
        <v>1.35</v>
      </c>
      <c r="AZ9" s="92">
        <f t="shared" si="4"/>
        <v>1.4000000000000001</v>
      </c>
      <c r="BA9" s="92">
        <f t="shared" si="5"/>
        <v>1.3</v>
      </c>
      <c r="BB9" s="92">
        <f t="shared" si="6"/>
        <v>1.1000000000000001</v>
      </c>
      <c r="BC9" s="92"/>
      <c r="BD9" s="3" t="s">
        <v>456</v>
      </c>
      <c r="BE9" s="95"/>
      <c r="BF9" s="91">
        <f t="shared" si="0"/>
        <v>0.38194444444444448</v>
      </c>
      <c r="BG9" s="92">
        <f t="shared" si="0"/>
        <v>0.55555555555555558</v>
      </c>
      <c r="BH9" s="84">
        <f t="shared" si="0"/>
        <v>0.83333333333333337</v>
      </c>
      <c r="BI9" s="91">
        <f t="shared" si="0"/>
        <v>1.0069444444444444</v>
      </c>
      <c r="BJ9" s="92">
        <f t="shared" si="0"/>
        <v>1</v>
      </c>
      <c r="BK9" s="84">
        <f t="shared" si="0"/>
        <v>1</v>
      </c>
      <c r="BL9" s="91">
        <f t="shared" si="0"/>
        <v>1</v>
      </c>
      <c r="BM9" s="92">
        <f t="shared" si="0"/>
        <v>1</v>
      </c>
      <c r="BN9" s="84">
        <f t="shared" si="0"/>
        <v>1</v>
      </c>
      <c r="BO9" s="91">
        <f t="shared" si="0"/>
        <v>1</v>
      </c>
      <c r="BP9" s="92">
        <f t="shared" si="0"/>
        <v>1</v>
      </c>
      <c r="BQ9" s="84">
        <f t="shared" si="0"/>
        <v>1</v>
      </c>
      <c r="BR9" s="91">
        <f t="shared" si="0"/>
        <v>1</v>
      </c>
      <c r="BS9" s="92">
        <f t="shared" si="0"/>
        <v>1</v>
      </c>
      <c r="BT9" s="84">
        <f t="shared" si="0"/>
        <v>1</v>
      </c>
      <c r="BU9" s="91">
        <f t="shared" si="0"/>
        <v>1</v>
      </c>
      <c r="BV9" s="92">
        <f t="shared" si="0"/>
        <v>1</v>
      </c>
      <c r="BW9" s="93">
        <f t="shared" si="0"/>
        <v>1.0069444444444444</v>
      </c>
      <c r="BY9" s="92">
        <f t="shared" si="7"/>
        <v>0.60000000000000009</v>
      </c>
      <c r="BZ9" s="92">
        <f t="shared" si="8"/>
        <v>1</v>
      </c>
      <c r="CA9" s="92">
        <f t="shared" si="9"/>
        <v>1</v>
      </c>
      <c r="CB9" s="92">
        <f t="shared" si="10"/>
        <v>1</v>
      </c>
      <c r="CC9" s="92">
        <f t="shared" si="11"/>
        <v>1</v>
      </c>
      <c r="CD9" s="92">
        <f t="shared" si="12"/>
        <v>1</v>
      </c>
      <c r="CF9" s="1" t="s">
        <v>461</v>
      </c>
    </row>
    <row r="10" spans="1:94" s="1" customFormat="1" ht="12.5" customHeight="1" x14ac:dyDescent="0.3">
      <c r="A10" s="1" t="s">
        <v>454</v>
      </c>
      <c r="B10" s="52" t="s">
        <v>462</v>
      </c>
      <c r="C10" s="20" t="s">
        <v>8</v>
      </c>
      <c r="D10" s="23">
        <v>200</v>
      </c>
      <c r="E10" s="22" t="s">
        <v>314</v>
      </c>
      <c r="F10" s="22" t="s">
        <v>513</v>
      </c>
      <c r="H10" s="83"/>
      <c r="I10" s="84">
        <f>2.4*1.2</f>
        <v>2.88</v>
      </c>
      <c r="J10" s="85" t="s">
        <v>447</v>
      </c>
      <c r="K10" s="86">
        <v>1.1000000000000001</v>
      </c>
      <c r="L10" s="87">
        <v>1.6</v>
      </c>
      <c r="M10" s="88">
        <v>2</v>
      </c>
      <c r="N10" s="86">
        <v>2.8</v>
      </c>
      <c r="O10" s="87">
        <v>3.1</v>
      </c>
      <c r="P10" s="88">
        <v>3.5</v>
      </c>
      <c r="Q10" s="86">
        <v>3.6</v>
      </c>
      <c r="R10" s="87">
        <v>3.9</v>
      </c>
      <c r="S10" s="88">
        <v>4</v>
      </c>
      <c r="T10" s="86">
        <v>3.8</v>
      </c>
      <c r="U10" s="87">
        <v>3.8</v>
      </c>
      <c r="V10" s="88">
        <v>3.9</v>
      </c>
      <c r="W10" s="86">
        <v>4</v>
      </c>
      <c r="X10" s="87">
        <v>3.6</v>
      </c>
      <c r="Y10" s="88">
        <v>3.5</v>
      </c>
      <c r="Z10" s="86">
        <v>3.3</v>
      </c>
      <c r="AA10" s="87">
        <v>2.8</v>
      </c>
      <c r="AB10" s="89">
        <v>2.6</v>
      </c>
      <c r="AC10" s="90"/>
      <c r="AD10" s="91">
        <v>0.38194444444444448</v>
      </c>
      <c r="AE10" s="92">
        <v>0.55555555555555558</v>
      </c>
      <c r="AF10" s="84">
        <v>0.69444444444444442</v>
      </c>
      <c r="AG10" s="91">
        <v>0.97222222222222221</v>
      </c>
      <c r="AH10" s="92">
        <v>1.0763888888888891</v>
      </c>
      <c r="AI10" s="84">
        <v>1.2152777777777779</v>
      </c>
      <c r="AJ10" s="91">
        <v>1.25</v>
      </c>
      <c r="AK10" s="92">
        <v>1.3680555555555556</v>
      </c>
      <c r="AL10" s="84">
        <v>1.3888888888888888</v>
      </c>
      <c r="AM10" s="91">
        <v>1.3194444444444444</v>
      </c>
      <c r="AN10" s="92">
        <v>1.3194444444444444</v>
      </c>
      <c r="AO10" s="84">
        <v>1.3541666666666667</v>
      </c>
      <c r="AP10" s="91">
        <v>1.3888888888888888</v>
      </c>
      <c r="AQ10" s="92">
        <v>1.25</v>
      </c>
      <c r="AR10" s="84">
        <v>1.2152777777777779</v>
      </c>
      <c r="AS10" s="91">
        <v>1.1458333333333333</v>
      </c>
      <c r="AT10" s="92">
        <v>0.97222222222222221</v>
      </c>
      <c r="AU10" s="93">
        <v>0.90277777777777779</v>
      </c>
      <c r="AV10" s="94"/>
      <c r="AW10" s="92">
        <f t="shared" si="1"/>
        <v>0.55000000000000004</v>
      </c>
      <c r="AX10" s="92">
        <f t="shared" si="2"/>
        <v>1.1000000000000001</v>
      </c>
      <c r="AY10" s="92">
        <f t="shared" si="3"/>
        <v>1.35</v>
      </c>
      <c r="AZ10" s="92">
        <f t="shared" si="4"/>
        <v>1.35</v>
      </c>
      <c r="BA10" s="92">
        <f t="shared" si="5"/>
        <v>1.3</v>
      </c>
      <c r="BB10" s="92">
        <f t="shared" si="6"/>
        <v>1</v>
      </c>
      <c r="BC10" s="92"/>
      <c r="BD10" s="3" t="s">
        <v>463</v>
      </c>
      <c r="BE10" s="95"/>
      <c r="BF10" s="91">
        <f t="shared" si="0"/>
        <v>0.38194444444444448</v>
      </c>
      <c r="BG10" s="92">
        <f t="shared" si="0"/>
        <v>0.55555555555555558</v>
      </c>
      <c r="BH10" s="84">
        <f t="shared" si="0"/>
        <v>0.69444444444444442</v>
      </c>
      <c r="BI10" s="91">
        <f t="shared" si="0"/>
        <v>0.97222222222222221</v>
      </c>
      <c r="BJ10" s="92">
        <f t="shared" si="0"/>
        <v>1</v>
      </c>
      <c r="BK10" s="84">
        <f t="shared" si="0"/>
        <v>1</v>
      </c>
      <c r="BL10" s="91">
        <f t="shared" si="0"/>
        <v>1</v>
      </c>
      <c r="BM10" s="92">
        <f t="shared" si="0"/>
        <v>1</v>
      </c>
      <c r="BN10" s="84">
        <f t="shared" si="0"/>
        <v>1</v>
      </c>
      <c r="BO10" s="91">
        <f t="shared" si="0"/>
        <v>1</v>
      </c>
      <c r="BP10" s="92">
        <f t="shared" si="0"/>
        <v>1</v>
      </c>
      <c r="BQ10" s="84">
        <f t="shared" si="0"/>
        <v>1</v>
      </c>
      <c r="BR10" s="91">
        <f t="shared" si="0"/>
        <v>1</v>
      </c>
      <c r="BS10" s="92">
        <f t="shared" si="0"/>
        <v>1</v>
      </c>
      <c r="BT10" s="84">
        <f t="shared" si="0"/>
        <v>1</v>
      </c>
      <c r="BU10" s="91">
        <f t="shared" si="0"/>
        <v>1</v>
      </c>
      <c r="BV10" s="92">
        <f t="shared" si="0"/>
        <v>0.97222222222222221</v>
      </c>
      <c r="BW10" s="93">
        <f t="shared" si="0"/>
        <v>0.90277777777777779</v>
      </c>
      <c r="BY10" s="92">
        <f t="shared" si="7"/>
        <v>0.55000000000000004</v>
      </c>
      <c r="BZ10" s="92">
        <f t="shared" si="8"/>
        <v>1</v>
      </c>
      <c r="CA10" s="92">
        <f t="shared" si="9"/>
        <v>1</v>
      </c>
      <c r="CB10" s="92">
        <f t="shared" si="10"/>
        <v>1</v>
      </c>
      <c r="CC10" s="92">
        <f t="shared" si="11"/>
        <v>1</v>
      </c>
      <c r="CD10" s="92">
        <f t="shared" si="12"/>
        <v>0.95000000000000007</v>
      </c>
      <c r="CF10" s="1" t="s">
        <v>461</v>
      </c>
    </row>
    <row r="11" spans="1:94" s="1" customFormat="1" ht="12.5" customHeight="1" x14ac:dyDescent="0.3">
      <c r="B11" s="52" t="s">
        <v>464</v>
      </c>
      <c r="C11" s="20" t="s">
        <v>8</v>
      </c>
      <c r="D11" s="23">
        <v>200</v>
      </c>
      <c r="E11" s="22" t="s">
        <v>314</v>
      </c>
      <c r="F11" s="22" t="s">
        <v>511</v>
      </c>
      <c r="G11" s="1" t="s">
        <v>515</v>
      </c>
      <c r="H11" s="83">
        <v>0.73</v>
      </c>
      <c r="I11" s="84">
        <f>3*1.15</f>
        <v>3.4499999999999997</v>
      </c>
      <c r="J11" s="85" t="s">
        <v>451</v>
      </c>
      <c r="K11" s="86">
        <v>0.8</v>
      </c>
      <c r="L11" s="87">
        <v>1.8</v>
      </c>
      <c r="M11" s="88">
        <v>2.9</v>
      </c>
      <c r="N11" s="86">
        <v>2.9</v>
      </c>
      <c r="O11" s="87">
        <v>3.6</v>
      </c>
      <c r="P11" s="88">
        <v>3.5</v>
      </c>
      <c r="Q11" s="86">
        <v>3.4</v>
      </c>
      <c r="R11" s="87">
        <v>3.6</v>
      </c>
      <c r="S11" s="88">
        <v>3.4</v>
      </c>
      <c r="T11" s="86">
        <v>3.2</v>
      </c>
      <c r="U11" s="87">
        <v>3</v>
      </c>
      <c r="V11" s="88">
        <v>2.8</v>
      </c>
      <c r="W11" s="86">
        <v>2.8</v>
      </c>
      <c r="X11" s="87">
        <v>2.5</v>
      </c>
      <c r="Y11" s="88">
        <v>2.2999999999999998</v>
      </c>
      <c r="Z11" s="86">
        <v>2.1</v>
      </c>
      <c r="AA11" s="87">
        <v>1.9</v>
      </c>
      <c r="AB11" s="89">
        <v>1.8</v>
      </c>
      <c r="AC11" s="90"/>
      <c r="AD11" s="91">
        <v>0.2318840579710145</v>
      </c>
      <c r="AE11" s="92">
        <v>0.52173913043478259</v>
      </c>
      <c r="AF11" s="84">
        <v>0.84057971014492749</v>
      </c>
      <c r="AG11" s="91">
        <v>0.84057971014492749</v>
      </c>
      <c r="AH11" s="92">
        <v>1.0434782608695652</v>
      </c>
      <c r="AI11" s="84">
        <v>1.0144927536231882</v>
      </c>
      <c r="AJ11" s="91">
        <v>0.98550724637681153</v>
      </c>
      <c r="AK11" s="92">
        <v>1.0434782608695652</v>
      </c>
      <c r="AL11" s="84">
        <v>0.98550724637681153</v>
      </c>
      <c r="AM11" s="91">
        <v>0.92753623188405798</v>
      </c>
      <c r="AN11" s="92">
        <v>0.86956521739130432</v>
      </c>
      <c r="AO11" s="84">
        <v>0.81159420289855067</v>
      </c>
      <c r="AP11" s="91">
        <v>0.81159420289855067</v>
      </c>
      <c r="AQ11" s="92">
        <v>0.72463768115942029</v>
      </c>
      <c r="AR11" s="84">
        <v>0.66666666666666663</v>
      </c>
      <c r="AS11" s="91">
        <v>0.60869565217391308</v>
      </c>
      <c r="AT11" s="92">
        <v>0.55072463768115931</v>
      </c>
      <c r="AU11" s="93">
        <v>0.52173913043478259</v>
      </c>
      <c r="AV11" s="94"/>
      <c r="AW11" s="92">
        <f t="shared" si="1"/>
        <v>0.55000000000000004</v>
      </c>
      <c r="AX11" s="92">
        <f t="shared" si="2"/>
        <v>0.95000000000000007</v>
      </c>
      <c r="AY11" s="92">
        <f t="shared" si="3"/>
        <v>1</v>
      </c>
      <c r="AZ11" s="92">
        <f t="shared" si="4"/>
        <v>0.85000000000000009</v>
      </c>
      <c r="BA11" s="92">
        <f t="shared" si="5"/>
        <v>0.75</v>
      </c>
      <c r="BB11" s="92">
        <f t="shared" si="6"/>
        <v>0.55000000000000004</v>
      </c>
      <c r="BC11" s="92"/>
      <c r="BD11" s="3" t="s">
        <v>465</v>
      </c>
      <c r="BE11" s="95"/>
      <c r="BF11" s="91">
        <f t="shared" si="0"/>
        <v>0.2318840579710145</v>
      </c>
      <c r="BG11" s="92">
        <f t="shared" si="0"/>
        <v>0.52173913043478259</v>
      </c>
      <c r="BH11" s="84">
        <f t="shared" si="0"/>
        <v>0.84057971014492749</v>
      </c>
      <c r="BI11" s="91">
        <f t="shared" si="0"/>
        <v>0.84057971014492749</v>
      </c>
      <c r="BJ11" s="92">
        <f t="shared" si="0"/>
        <v>1</v>
      </c>
      <c r="BK11" s="84">
        <f t="shared" si="0"/>
        <v>1</v>
      </c>
      <c r="BL11" s="91">
        <f t="shared" si="0"/>
        <v>0.98550724637681153</v>
      </c>
      <c r="BM11" s="92">
        <f t="shared" si="0"/>
        <v>1</v>
      </c>
      <c r="BN11" s="84">
        <f t="shared" si="0"/>
        <v>0.98550724637681153</v>
      </c>
      <c r="BO11" s="91">
        <f t="shared" si="0"/>
        <v>0.92753623188405798</v>
      </c>
      <c r="BP11" s="92">
        <f t="shared" si="0"/>
        <v>0.86956521739130432</v>
      </c>
      <c r="BQ11" s="84">
        <f t="shared" si="0"/>
        <v>0.81159420289855067</v>
      </c>
      <c r="BR11" s="91">
        <f t="shared" si="0"/>
        <v>0.81159420289855067</v>
      </c>
      <c r="BS11" s="92">
        <f t="shared" si="0"/>
        <v>0.72463768115942029</v>
      </c>
      <c r="BT11" s="84">
        <f t="shared" si="0"/>
        <v>0.66666666666666663</v>
      </c>
      <c r="BU11" s="91">
        <f t="shared" si="0"/>
        <v>0.60869565217391308</v>
      </c>
      <c r="BV11" s="92">
        <f t="shared" si="0"/>
        <v>0.55072463768115931</v>
      </c>
      <c r="BW11" s="93">
        <f t="shared" si="0"/>
        <v>0.52173913043478259</v>
      </c>
      <c r="BY11" s="92">
        <f t="shared" si="7"/>
        <v>0.55000000000000004</v>
      </c>
      <c r="BZ11" s="92">
        <f t="shared" si="8"/>
        <v>0.95000000000000007</v>
      </c>
      <c r="CA11" s="92">
        <f t="shared" si="9"/>
        <v>1</v>
      </c>
      <c r="CB11" s="92">
        <f t="shared" si="10"/>
        <v>0.85000000000000009</v>
      </c>
      <c r="CC11" s="92">
        <f t="shared" si="11"/>
        <v>0.75</v>
      </c>
      <c r="CD11" s="92">
        <f t="shared" si="12"/>
        <v>0.55000000000000004</v>
      </c>
      <c r="CF11" s="1" t="s">
        <v>465</v>
      </c>
    </row>
    <row r="12" spans="1:94" s="1" customFormat="1" ht="12.5" customHeight="1" x14ac:dyDescent="0.3">
      <c r="A12" s="1" t="s">
        <v>466</v>
      </c>
      <c r="B12" s="52" t="s">
        <v>467</v>
      </c>
      <c r="C12" s="20" t="s">
        <v>8</v>
      </c>
      <c r="D12" s="23">
        <v>200</v>
      </c>
      <c r="E12" s="22" t="s">
        <v>319</v>
      </c>
      <c r="F12" s="22" t="s">
        <v>516</v>
      </c>
      <c r="G12" s="1" t="s">
        <v>515</v>
      </c>
      <c r="H12" s="83">
        <v>0.73</v>
      </c>
      <c r="I12" s="84">
        <f>3*1.15</f>
        <v>3.4499999999999997</v>
      </c>
      <c r="J12" s="85" t="s">
        <v>451</v>
      </c>
      <c r="K12" s="86">
        <v>1</v>
      </c>
      <c r="L12" s="87">
        <v>1.8</v>
      </c>
      <c r="M12" s="88">
        <v>2.9</v>
      </c>
      <c r="N12" s="86">
        <v>2.7</v>
      </c>
      <c r="O12" s="87">
        <v>3.7</v>
      </c>
      <c r="P12" s="88">
        <v>3.3</v>
      </c>
      <c r="Q12" s="86">
        <v>3.4</v>
      </c>
      <c r="R12" s="87">
        <v>3.6</v>
      </c>
      <c r="S12" s="88">
        <v>3.5</v>
      </c>
      <c r="T12" s="86">
        <v>3.3</v>
      </c>
      <c r="U12" s="87">
        <v>3.1</v>
      </c>
      <c r="V12" s="88">
        <v>2.9</v>
      </c>
      <c r="W12" s="86">
        <v>2.9</v>
      </c>
      <c r="X12" s="87">
        <v>2.6</v>
      </c>
      <c r="Y12" s="88">
        <v>2.2999999999999998</v>
      </c>
      <c r="Z12" s="86">
        <v>2.1</v>
      </c>
      <c r="AA12" s="87">
        <v>1.9</v>
      </c>
      <c r="AB12" s="89">
        <v>1.7</v>
      </c>
      <c r="AC12" s="90"/>
      <c r="AD12" s="91">
        <v>0.28985507246376813</v>
      </c>
      <c r="AE12" s="92">
        <v>0.52173913043478259</v>
      </c>
      <c r="AF12" s="84">
        <v>0.84057971014492749</v>
      </c>
      <c r="AG12" s="91">
        <v>0.78260869565217395</v>
      </c>
      <c r="AH12" s="92">
        <v>1.0724637681159421</v>
      </c>
      <c r="AI12" s="84">
        <v>0.9565217391304347</v>
      </c>
      <c r="AJ12" s="91">
        <v>0.98550724637681153</v>
      </c>
      <c r="AK12" s="92">
        <v>1.0434782608695652</v>
      </c>
      <c r="AL12" s="84">
        <v>1.0144927536231882</v>
      </c>
      <c r="AM12" s="91">
        <v>0.9565217391304347</v>
      </c>
      <c r="AN12" s="92">
        <v>0.89855072463768115</v>
      </c>
      <c r="AO12" s="84">
        <v>0.84057971014492749</v>
      </c>
      <c r="AP12" s="91">
        <v>0.84057971014492749</v>
      </c>
      <c r="AQ12" s="92">
        <v>0.75362318840579712</v>
      </c>
      <c r="AR12" s="84">
        <v>0.66666666666666663</v>
      </c>
      <c r="AS12" s="91">
        <v>0.60869565217391308</v>
      </c>
      <c r="AT12" s="92">
        <v>0.55072463768115931</v>
      </c>
      <c r="AU12" s="93">
        <v>0.49275362318840576</v>
      </c>
      <c r="AV12" s="94"/>
      <c r="AW12" s="92">
        <f t="shared" si="1"/>
        <v>0.55000000000000004</v>
      </c>
      <c r="AX12" s="92">
        <f t="shared" si="2"/>
        <v>0.95000000000000007</v>
      </c>
      <c r="AY12" s="92">
        <f t="shared" si="3"/>
        <v>1</v>
      </c>
      <c r="AZ12" s="92">
        <f t="shared" si="4"/>
        <v>0.9</v>
      </c>
      <c r="BA12" s="92">
        <f t="shared" si="5"/>
        <v>0.75</v>
      </c>
      <c r="BB12" s="92">
        <f t="shared" si="6"/>
        <v>0.55000000000000004</v>
      </c>
      <c r="BC12" s="92"/>
      <c r="BD12" s="3" t="s">
        <v>465</v>
      </c>
      <c r="BE12" s="95"/>
      <c r="BF12" s="91">
        <f t="shared" si="0"/>
        <v>0.28985507246376813</v>
      </c>
      <c r="BG12" s="92">
        <f t="shared" si="0"/>
        <v>0.52173913043478259</v>
      </c>
      <c r="BH12" s="84">
        <f t="shared" si="0"/>
        <v>0.84057971014492749</v>
      </c>
      <c r="BI12" s="91">
        <f t="shared" si="0"/>
        <v>0.78260869565217395</v>
      </c>
      <c r="BJ12" s="92">
        <f t="shared" si="0"/>
        <v>1</v>
      </c>
      <c r="BK12" s="84">
        <f t="shared" si="0"/>
        <v>0.9565217391304347</v>
      </c>
      <c r="BL12" s="91">
        <f t="shared" si="0"/>
        <v>0.98550724637681153</v>
      </c>
      <c r="BM12" s="92">
        <f t="shared" si="0"/>
        <v>1</v>
      </c>
      <c r="BN12" s="84">
        <f t="shared" si="0"/>
        <v>1</v>
      </c>
      <c r="BO12" s="91">
        <f t="shared" si="0"/>
        <v>0.9565217391304347</v>
      </c>
      <c r="BP12" s="92">
        <f t="shared" si="0"/>
        <v>0.89855072463768115</v>
      </c>
      <c r="BQ12" s="84">
        <f t="shared" si="0"/>
        <v>0.84057971014492749</v>
      </c>
      <c r="BR12" s="91">
        <f t="shared" si="0"/>
        <v>0.84057971014492749</v>
      </c>
      <c r="BS12" s="92">
        <f t="shared" si="0"/>
        <v>0.75362318840579712</v>
      </c>
      <c r="BT12" s="84">
        <f t="shared" si="0"/>
        <v>0.66666666666666663</v>
      </c>
      <c r="BU12" s="91">
        <f t="shared" si="0"/>
        <v>0.60869565217391308</v>
      </c>
      <c r="BV12" s="92">
        <f t="shared" si="0"/>
        <v>0.55072463768115931</v>
      </c>
      <c r="BW12" s="93">
        <f t="shared" si="0"/>
        <v>0.49275362318840576</v>
      </c>
      <c r="BY12" s="92">
        <f t="shared" si="7"/>
        <v>0.55000000000000004</v>
      </c>
      <c r="BZ12" s="92">
        <f t="shared" si="8"/>
        <v>0.9</v>
      </c>
      <c r="CA12" s="92">
        <f t="shared" si="9"/>
        <v>1</v>
      </c>
      <c r="CB12" s="92">
        <f t="shared" si="10"/>
        <v>0.9</v>
      </c>
      <c r="CC12" s="92">
        <f t="shared" si="11"/>
        <v>0.75</v>
      </c>
      <c r="CD12" s="92">
        <f t="shared" si="12"/>
        <v>0.55000000000000004</v>
      </c>
      <c r="CF12" s="1" t="s">
        <v>465</v>
      </c>
    </row>
    <row r="13" spans="1:94" s="1" customFormat="1" ht="12.5" customHeight="1" x14ac:dyDescent="0.3">
      <c r="A13" s="1" t="s">
        <v>466</v>
      </c>
      <c r="B13" s="52" t="s">
        <v>468</v>
      </c>
      <c r="C13" s="20" t="s">
        <v>8</v>
      </c>
      <c r="D13" s="23">
        <v>200</v>
      </c>
      <c r="E13" s="22" t="s">
        <v>319</v>
      </c>
      <c r="F13" s="22" t="s">
        <v>513</v>
      </c>
      <c r="G13" s="1" t="s">
        <v>515</v>
      </c>
      <c r="H13" s="83">
        <v>0.73</v>
      </c>
      <c r="I13" s="84">
        <f>3*1.15</f>
        <v>3.4499999999999997</v>
      </c>
      <c r="J13" s="85" t="s">
        <v>451</v>
      </c>
      <c r="K13" s="86">
        <v>1.3</v>
      </c>
      <c r="L13" s="87">
        <v>2.2999999999999998</v>
      </c>
      <c r="M13" s="88">
        <v>3.1</v>
      </c>
      <c r="N13" s="86">
        <v>3.3</v>
      </c>
      <c r="O13" s="87">
        <v>3.9</v>
      </c>
      <c r="P13" s="88">
        <v>3.5</v>
      </c>
      <c r="Q13" s="86">
        <v>3.6</v>
      </c>
      <c r="R13" s="87">
        <v>3.7</v>
      </c>
      <c r="S13" s="88">
        <v>3.5</v>
      </c>
      <c r="T13" s="86">
        <v>3.3</v>
      </c>
      <c r="U13" s="87">
        <v>3.1</v>
      </c>
      <c r="V13" s="88">
        <v>3</v>
      </c>
      <c r="W13" s="86">
        <v>3</v>
      </c>
      <c r="X13" s="87">
        <v>2.7</v>
      </c>
      <c r="Y13" s="88">
        <v>2.4</v>
      </c>
      <c r="Z13" s="86">
        <v>2.2000000000000002</v>
      </c>
      <c r="AA13" s="87">
        <v>2</v>
      </c>
      <c r="AB13" s="89">
        <v>1.8</v>
      </c>
      <c r="AC13" s="90"/>
      <c r="AD13" s="91">
        <v>0.37681159420289856</v>
      </c>
      <c r="AE13" s="92">
        <v>0.66666666666666663</v>
      </c>
      <c r="AF13" s="84">
        <v>0.89855072463768115</v>
      </c>
      <c r="AG13" s="91">
        <v>0.9565217391304347</v>
      </c>
      <c r="AH13" s="92">
        <v>1.1304347826086956</v>
      </c>
      <c r="AI13" s="84">
        <v>1.0144927536231882</v>
      </c>
      <c r="AJ13" s="91">
        <v>1.0434782608695652</v>
      </c>
      <c r="AK13" s="92">
        <v>1.0724637681159421</v>
      </c>
      <c r="AL13" s="84">
        <v>1.0144927536231882</v>
      </c>
      <c r="AM13" s="91">
        <v>0.9565217391304347</v>
      </c>
      <c r="AN13" s="92">
        <v>0.89855072463768115</v>
      </c>
      <c r="AO13" s="84">
        <v>0.86956521739130432</v>
      </c>
      <c r="AP13" s="91">
        <v>0.86956521739130432</v>
      </c>
      <c r="AQ13" s="92">
        <v>0.78260869565217395</v>
      </c>
      <c r="AR13" s="84">
        <v>0.69565217391304346</v>
      </c>
      <c r="AS13" s="91">
        <v>0.63768115942028991</v>
      </c>
      <c r="AT13" s="92">
        <v>0.57971014492753625</v>
      </c>
      <c r="AU13" s="93">
        <v>0.52173913043478259</v>
      </c>
      <c r="AV13" s="94"/>
      <c r="AW13" s="92">
        <f t="shared" si="1"/>
        <v>0.65</v>
      </c>
      <c r="AX13" s="92">
        <f t="shared" si="2"/>
        <v>1.05</v>
      </c>
      <c r="AY13" s="92">
        <f t="shared" si="3"/>
        <v>1.05</v>
      </c>
      <c r="AZ13" s="92">
        <f t="shared" si="4"/>
        <v>0.9</v>
      </c>
      <c r="BA13" s="92">
        <f t="shared" si="5"/>
        <v>0.8</v>
      </c>
      <c r="BB13" s="92">
        <f t="shared" si="6"/>
        <v>0.60000000000000009</v>
      </c>
      <c r="BC13" s="92"/>
      <c r="BD13" s="3" t="s">
        <v>469</v>
      </c>
      <c r="BE13" s="95"/>
      <c r="BF13" s="91">
        <f t="shared" si="0"/>
        <v>0.37681159420289856</v>
      </c>
      <c r="BG13" s="92">
        <f t="shared" si="0"/>
        <v>0.66666666666666663</v>
      </c>
      <c r="BH13" s="84">
        <f t="shared" si="0"/>
        <v>0.89855072463768115</v>
      </c>
      <c r="BI13" s="91">
        <f t="shared" si="0"/>
        <v>0.9565217391304347</v>
      </c>
      <c r="BJ13" s="92">
        <f t="shared" si="0"/>
        <v>1</v>
      </c>
      <c r="BK13" s="84">
        <f t="shared" si="0"/>
        <v>1</v>
      </c>
      <c r="BL13" s="91">
        <f t="shared" si="0"/>
        <v>1</v>
      </c>
      <c r="BM13" s="92">
        <f t="shared" si="0"/>
        <v>1</v>
      </c>
      <c r="BN13" s="84">
        <f t="shared" si="0"/>
        <v>1</v>
      </c>
      <c r="BO13" s="91">
        <f t="shared" si="0"/>
        <v>0.9565217391304347</v>
      </c>
      <c r="BP13" s="92">
        <f t="shared" si="0"/>
        <v>0.89855072463768115</v>
      </c>
      <c r="BQ13" s="84">
        <f t="shared" si="0"/>
        <v>0.86956521739130432</v>
      </c>
      <c r="BR13" s="91">
        <f t="shared" si="0"/>
        <v>0.86956521739130432</v>
      </c>
      <c r="BS13" s="92">
        <f t="shared" si="0"/>
        <v>0.78260869565217395</v>
      </c>
      <c r="BT13" s="84">
        <f t="shared" si="0"/>
        <v>0.69565217391304346</v>
      </c>
      <c r="BU13" s="91">
        <f t="shared" si="0"/>
        <v>0.63768115942028991</v>
      </c>
      <c r="BV13" s="92">
        <f t="shared" si="0"/>
        <v>0.57971014492753625</v>
      </c>
      <c r="BW13" s="93">
        <f t="shared" si="0"/>
        <v>0.52173913043478259</v>
      </c>
      <c r="BY13" s="92">
        <f t="shared" si="7"/>
        <v>0.65</v>
      </c>
      <c r="BZ13" s="92">
        <f t="shared" si="8"/>
        <v>1</v>
      </c>
      <c r="CA13" s="92">
        <f t="shared" si="9"/>
        <v>1</v>
      </c>
      <c r="CB13" s="92">
        <f t="shared" si="10"/>
        <v>0.9</v>
      </c>
      <c r="CC13" s="92">
        <f t="shared" si="11"/>
        <v>0.8</v>
      </c>
      <c r="CD13" s="92">
        <f t="shared" si="12"/>
        <v>0.60000000000000009</v>
      </c>
      <c r="CF13" s="1" t="s">
        <v>469</v>
      </c>
    </row>
    <row r="14" spans="1:94" s="1" customFormat="1" ht="12.5" customHeight="1" x14ac:dyDescent="0.3">
      <c r="B14" s="52"/>
      <c r="C14" s="20" t="s">
        <v>8</v>
      </c>
      <c r="D14" s="23">
        <v>200</v>
      </c>
      <c r="E14" s="22" t="s">
        <v>319</v>
      </c>
      <c r="F14" s="22" t="s">
        <v>315</v>
      </c>
      <c r="G14" s="1" t="s">
        <v>435</v>
      </c>
      <c r="H14" s="83">
        <v>0.62</v>
      </c>
      <c r="I14" s="84">
        <f>3*0.45</f>
        <v>1.35</v>
      </c>
      <c r="J14" s="85" t="s">
        <v>470</v>
      </c>
      <c r="K14" s="86">
        <v>0.2</v>
      </c>
      <c r="L14" s="87">
        <v>0.3</v>
      </c>
      <c r="M14" s="88">
        <v>0.4</v>
      </c>
      <c r="N14" s="86">
        <v>0.9</v>
      </c>
      <c r="O14" s="87">
        <v>1</v>
      </c>
      <c r="P14" s="88">
        <v>1.4</v>
      </c>
      <c r="Q14" s="86">
        <v>1.3</v>
      </c>
      <c r="R14" s="87">
        <v>1.4</v>
      </c>
      <c r="S14" s="88">
        <v>1.4</v>
      </c>
      <c r="T14" s="86">
        <v>1.2</v>
      </c>
      <c r="U14" s="87">
        <v>1.1000000000000001</v>
      </c>
      <c r="V14" s="88">
        <v>1.3</v>
      </c>
      <c r="W14" s="86">
        <v>1.2</v>
      </c>
      <c r="X14" s="87">
        <v>1.1000000000000001</v>
      </c>
      <c r="Y14" s="88">
        <v>1</v>
      </c>
      <c r="Z14" s="86">
        <v>0.9</v>
      </c>
      <c r="AA14" s="87">
        <v>0.8</v>
      </c>
      <c r="AB14" s="89">
        <v>0.7</v>
      </c>
      <c r="AC14" s="90"/>
      <c r="AD14" s="91">
        <v>0.14814814814814814</v>
      </c>
      <c r="AE14" s="92">
        <v>0.22222222222222221</v>
      </c>
      <c r="AF14" s="84">
        <v>0.29629629629629628</v>
      </c>
      <c r="AG14" s="91">
        <v>0.66666666666666663</v>
      </c>
      <c r="AH14" s="92">
        <v>0.7407407407407407</v>
      </c>
      <c r="AI14" s="84">
        <v>1.037037037037037</v>
      </c>
      <c r="AJ14" s="91">
        <v>0.96296296296296291</v>
      </c>
      <c r="AK14" s="92">
        <v>1.037037037037037</v>
      </c>
      <c r="AL14" s="84">
        <v>1.037037037037037</v>
      </c>
      <c r="AM14" s="91">
        <v>0.88888888888888884</v>
      </c>
      <c r="AN14" s="92">
        <v>0.81481481481481488</v>
      </c>
      <c r="AO14" s="84">
        <v>0.96296296296296291</v>
      </c>
      <c r="AP14" s="91">
        <v>0.88888888888888884</v>
      </c>
      <c r="AQ14" s="92">
        <v>0.81481481481481488</v>
      </c>
      <c r="AR14" s="84">
        <v>0.7407407407407407</v>
      </c>
      <c r="AS14" s="91">
        <v>0.66666666666666663</v>
      </c>
      <c r="AT14" s="92">
        <v>0.59259259259259256</v>
      </c>
      <c r="AU14" s="93">
        <v>0.51851851851851849</v>
      </c>
      <c r="AV14" s="94"/>
      <c r="AW14" s="92">
        <f t="shared" si="1"/>
        <v>0.2</v>
      </c>
      <c r="AX14" s="92">
        <f t="shared" si="2"/>
        <v>0.8</v>
      </c>
      <c r="AY14" s="92">
        <f t="shared" si="3"/>
        <v>1</v>
      </c>
      <c r="AZ14" s="92">
        <f t="shared" si="4"/>
        <v>0.9</v>
      </c>
      <c r="BA14" s="92">
        <f t="shared" si="5"/>
        <v>0.8</v>
      </c>
      <c r="BB14" s="92">
        <f t="shared" si="6"/>
        <v>0.60000000000000009</v>
      </c>
      <c r="BC14" s="92"/>
      <c r="BD14" s="3" t="s">
        <v>24</v>
      </c>
      <c r="BE14" s="95"/>
      <c r="BF14" s="91">
        <f t="shared" si="0"/>
        <v>0.14814814814814814</v>
      </c>
      <c r="BG14" s="92">
        <f t="shared" si="0"/>
        <v>0.22222222222222221</v>
      </c>
      <c r="BH14" s="84">
        <f t="shared" si="0"/>
        <v>0.29629629629629628</v>
      </c>
      <c r="BI14" s="91">
        <f t="shared" si="0"/>
        <v>0.66666666666666663</v>
      </c>
      <c r="BJ14" s="92">
        <f t="shared" si="0"/>
        <v>0.7407407407407407</v>
      </c>
      <c r="BK14" s="84">
        <f t="shared" si="0"/>
        <v>1</v>
      </c>
      <c r="BL14" s="91">
        <f t="shared" si="0"/>
        <v>0.96296296296296291</v>
      </c>
      <c r="BM14" s="92">
        <f t="shared" si="0"/>
        <v>1</v>
      </c>
      <c r="BN14" s="84">
        <f t="shared" si="0"/>
        <v>1</v>
      </c>
      <c r="BO14" s="91">
        <f t="shared" si="0"/>
        <v>0.88888888888888884</v>
      </c>
      <c r="BP14" s="92">
        <f t="shared" si="0"/>
        <v>0.81481481481481488</v>
      </c>
      <c r="BQ14" s="84">
        <f t="shared" si="0"/>
        <v>0.96296296296296291</v>
      </c>
      <c r="BR14" s="91">
        <f t="shared" si="0"/>
        <v>0.88888888888888884</v>
      </c>
      <c r="BS14" s="92">
        <f t="shared" si="0"/>
        <v>0.81481481481481488</v>
      </c>
      <c r="BT14" s="84">
        <f t="shared" si="0"/>
        <v>0.7407407407407407</v>
      </c>
      <c r="BU14" s="91">
        <f t="shared" si="0"/>
        <v>0.66666666666666663</v>
      </c>
      <c r="BV14" s="92">
        <f t="shared" si="0"/>
        <v>0.59259259259259256</v>
      </c>
      <c r="BW14" s="93">
        <f t="shared" si="0"/>
        <v>0.51851851851851849</v>
      </c>
      <c r="BY14" s="92">
        <f t="shared" si="7"/>
        <v>0.2</v>
      </c>
      <c r="BZ14" s="92">
        <f t="shared" si="8"/>
        <v>0.8</v>
      </c>
      <c r="CA14" s="92">
        <f t="shared" si="9"/>
        <v>1</v>
      </c>
      <c r="CB14" s="92">
        <f t="shared" si="10"/>
        <v>0.9</v>
      </c>
      <c r="CC14" s="92">
        <f t="shared" si="11"/>
        <v>0.8</v>
      </c>
      <c r="CD14" s="92">
        <f t="shared" si="12"/>
        <v>0.60000000000000009</v>
      </c>
      <c r="CF14" s="1" t="s">
        <v>24</v>
      </c>
    </row>
    <row r="15" spans="1:94" s="1" customFormat="1" ht="12.5" customHeight="1" x14ac:dyDescent="0.3">
      <c r="B15" s="1" t="s">
        <v>472</v>
      </c>
      <c r="C15" s="20" t="s">
        <v>8</v>
      </c>
      <c r="D15" s="23">
        <v>200</v>
      </c>
      <c r="E15" s="22" t="s">
        <v>319</v>
      </c>
      <c r="F15" s="22" t="s">
        <v>517</v>
      </c>
      <c r="G15" s="1" t="s">
        <v>518</v>
      </c>
      <c r="H15" s="83">
        <v>0.62</v>
      </c>
      <c r="I15" s="84">
        <f>3*0.9</f>
        <v>2.7</v>
      </c>
      <c r="J15" s="85" t="s">
        <v>471</v>
      </c>
      <c r="K15" s="86">
        <v>0.5</v>
      </c>
      <c r="L15" s="87">
        <v>0.9</v>
      </c>
      <c r="M15" s="88">
        <v>1.2</v>
      </c>
      <c r="N15" s="86">
        <v>1.8</v>
      </c>
      <c r="O15" s="87">
        <v>2.4</v>
      </c>
      <c r="P15" s="88">
        <v>3</v>
      </c>
      <c r="Q15" s="86">
        <v>3.4</v>
      </c>
      <c r="R15" s="87">
        <v>3.7</v>
      </c>
      <c r="S15" s="88">
        <v>3.3</v>
      </c>
      <c r="T15" s="86">
        <v>3</v>
      </c>
      <c r="U15" s="87">
        <v>3.2</v>
      </c>
      <c r="V15" s="88">
        <v>3.3</v>
      </c>
      <c r="W15" s="86">
        <v>3</v>
      </c>
      <c r="X15" s="87">
        <v>2.9</v>
      </c>
      <c r="Y15" s="88">
        <v>2.7</v>
      </c>
      <c r="Z15" s="86">
        <v>2.5</v>
      </c>
      <c r="AA15" s="87">
        <v>2.2999999999999998</v>
      </c>
      <c r="AB15" s="89">
        <v>2.2000000000000002</v>
      </c>
      <c r="AC15" s="90"/>
      <c r="AD15" s="91">
        <v>0.18518518518518517</v>
      </c>
      <c r="AE15" s="92">
        <v>0.33333333333333331</v>
      </c>
      <c r="AF15" s="84">
        <v>0.44444444444444442</v>
      </c>
      <c r="AG15" s="91">
        <v>0.66666666666666663</v>
      </c>
      <c r="AH15" s="92">
        <v>0.88888888888888884</v>
      </c>
      <c r="AI15" s="84">
        <v>1.1111111111111109</v>
      </c>
      <c r="AJ15" s="91">
        <v>1.2592592592592591</v>
      </c>
      <c r="AK15" s="92">
        <v>1.3703703703703702</v>
      </c>
      <c r="AL15" s="84">
        <v>1.2222222222222221</v>
      </c>
      <c r="AM15" s="91">
        <v>1.1111111111111109</v>
      </c>
      <c r="AN15" s="92">
        <v>1.1851851851851851</v>
      </c>
      <c r="AO15" s="84">
        <v>1.2222222222222221</v>
      </c>
      <c r="AP15" s="91">
        <v>1.1111111111111109</v>
      </c>
      <c r="AQ15" s="92">
        <v>1.074074074074074</v>
      </c>
      <c r="AR15" s="84">
        <v>1</v>
      </c>
      <c r="AS15" s="91">
        <v>0.92592592592592582</v>
      </c>
      <c r="AT15" s="92">
        <v>0.85185185185185175</v>
      </c>
      <c r="AU15" s="93">
        <v>0.81481481481481488</v>
      </c>
      <c r="AV15" s="94"/>
      <c r="AW15" s="92">
        <f t="shared" si="1"/>
        <v>0.30000000000000004</v>
      </c>
      <c r="AX15" s="92">
        <f t="shared" si="2"/>
        <v>0.9</v>
      </c>
      <c r="AY15" s="92">
        <f t="shared" si="3"/>
        <v>1.3</v>
      </c>
      <c r="AZ15" s="92">
        <f t="shared" si="4"/>
        <v>1.1500000000000001</v>
      </c>
      <c r="BA15" s="92">
        <f t="shared" si="5"/>
        <v>1.05</v>
      </c>
      <c r="BB15" s="92">
        <f t="shared" si="6"/>
        <v>0.85000000000000009</v>
      </c>
      <c r="BC15" s="92"/>
      <c r="BD15" s="3" t="s">
        <v>473</v>
      </c>
      <c r="BE15" s="95"/>
      <c r="BF15" s="91">
        <f t="shared" si="0"/>
        <v>0.18518518518518517</v>
      </c>
      <c r="BG15" s="92">
        <f t="shared" si="0"/>
        <v>0.33333333333333331</v>
      </c>
      <c r="BH15" s="84">
        <f t="shared" si="0"/>
        <v>0.44444444444444442</v>
      </c>
      <c r="BI15" s="91">
        <f t="shared" si="0"/>
        <v>0.66666666666666663</v>
      </c>
      <c r="BJ15" s="92">
        <f t="shared" si="0"/>
        <v>0.88888888888888884</v>
      </c>
      <c r="BK15" s="84">
        <f t="shared" si="0"/>
        <v>1</v>
      </c>
      <c r="BL15" s="91">
        <f t="shared" si="0"/>
        <v>1</v>
      </c>
      <c r="BM15" s="92">
        <f t="shared" si="0"/>
        <v>1</v>
      </c>
      <c r="BN15" s="84">
        <f t="shared" si="0"/>
        <v>1</v>
      </c>
      <c r="BO15" s="91">
        <f t="shared" si="0"/>
        <v>1</v>
      </c>
      <c r="BP15" s="92">
        <f t="shared" si="0"/>
        <v>1</v>
      </c>
      <c r="BQ15" s="84">
        <f t="shared" si="0"/>
        <v>1</v>
      </c>
      <c r="BR15" s="91">
        <f t="shared" si="0"/>
        <v>1</v>
      </c>
      <c r="BS15" s="92">
        <f t="shared" si="0"/>
        <v>1</v>
      </c>
      <c r="BT15" s="84">
        <f t="shared" si="0"/>
        <v>1</v>
      </c>
      <c r="BU15" s="91">
        <f t="shared" si="0"/>
        <v>0.92592592592592582</v>
      </c>
      <c r="BV15" s="92">
        <f t="shared" si="0"/>
        <v>0.85185185185185175</v>
      </c>
      <c r="BW15" s="93">
        <f t="shared" si="0"/>
        <v>0.81481481481481488</v>
      </c>
      <c r="BY15" s="92">
        <f t="shared" si="7"/>
        <v>0.30000000000000004</v>
      </c>
      <c r="BZ15" s="92">
        <f t="shared" si="8"/>
        <v>0.85000000000000009</v>
      </c>
      <c r="CA15" s="92">
        <f t="shared" si="9"/>
        <v>1</v>
      </c>
      <c r="CB15" s="92">
        <f t="shared" si="10"/>
        <v>1</v>
      </c>
      <c r="CC15" s="92">
        <f t="shared" si="11"/>
        <v>1</v>
      </c>
      <c r="CD15" s="92">
        <f t="shared" si="12"/>
        <v>0.85000000000000009</v>
      </c>
      <c r="CF15" s="1" t="s">
        <v>461</v>
      </c>
    </row>
    <row r="16" spans="1:94" s="1" customFormat="1" ht="12.5" customHeight="1" x14ac:dyDescent="0.3">
      <c r="B16" s="1" t="s">
        <v>474</v>
      </c>
      <c r="C16" s="20" t="s">
        <v>8</v>
      </c>
      <c r="D16" s="23">
        <v>200</v>
      </c>
      <c r="E16" s="22" t="s">
        <v>319</v>
      </c>
      <c r="F16" s="22" t="s">
        <v>315</v>
      </c>
      <c r="G16" s="1" t="s">
        <v>519</v>
      </c>
      <c r="H16" s="83">
        <v>0.46</v>
      </c>
      <c r="I16" s="84">
        <f>3*0.9</f>
        <v>2.7</v>
      </c>
      <c r="J16" s="85" t="s">
        <v>471</v>
      </c>
      <c r="K16" s="86">
        <v>0.2</v>
      </c>
      <c r="L16" s="87">
        <v>0.6</v>
      </c>
      <c r="M16" s="88">
        <v>0.7</v>
      </c>
      <c r="N16" s="86">
        <v>1.4</v>
      </c>
      <c r="O16" s="87">
        <v>1.7</v>
      </c>
      <c r="P16" s="88">
        <v>2.2000000000000002</v>
      </c>
      <c r="Q16" s="86">
        <v>2.4</v>
      </c>
      <c r="R16" s="87">
        <v>2.7</v>
      </c>
      <c r="S16" s="88">
        <v>2.5</v>
      </c>
      <c r="T16" s="86">
        <v>2.1</v>
      </c>
      <c r="U16" s="87">
        <v>2</v>
      </c>
      <c r="V16" s="88">
        <v>2.2999999999999998</v>
      </c>
      <c r="W16" s="86">
        <v>2.2000000000000002</v>
      </c>
      <c r="X16" s="87">
        <v>2.1</v>
      </c>
      <c r="Y16" s="88">
        <v>2.1</v>
      </c>
      <c r="Z16" s="86">
        <v>1.9</v>
      </c>
      <c r="AA16" s="87">
        <v>1.7</v>
      </c>
      <c r="AB16" s="89">
        <v>1.5</v>
      </c>
      <c r="AC16" s="90"/>
      <c r="AD16" s="91">
        <v>7.407407407407407E-2</v>
      </c>
      <c r="AE16" s="92">
        <v>0.22222222222222221</v>
      </c>
      <c r="AF16" s="84">
        <v>0.25925925925925924</v>
      </c>
      <c r="AG16" s="91">
        <v>0.51851851851851849</v>
      </c>
      <c r="AH16" s="92">
        <v>0.62962962962962954</v>
      </c>
      <c r="AI16" s="84">
        <v>0.81481481481481488</v>
      </c>
      <c r="AJ16" s="91">
        <v>0.88888888888888884</v>
      </c>
      <c r="AK16" s="92">
        <v>1</v>
      </c>
      <c r="AL16" s="84">
        <v>0.92592592592592582</v>
      </c>
      <c r="AM16" s="91">
        <v>0.77777777777777779</v>
      </c>
      <c r="AN16" s="92">
        <v>0.7407407407407407</v>
      </c>
      <c r="AO16" s="84">
        <v>0.85185185185185175</v>
      </c>
      <c r="AP16" s="91">
        <v>0.81481481481481488</v>
      </c>
      <c r="AQ16" s="92">
        <v>0.77777777777777779</v>
      </c>
      <c r="AR16" s="84">
        <v>0.77777777777777779</v>
      </c>
      <c r="AS16" s="91">
        <v>0.70370370370370361</v>
      </c>
      <c r="AT16" s="92">
        <v>0.62962962962962954</v>
      </c>
      <c r="AU16" s="93">
        <v>0.55555555555555547</v>
      </c>
      <c r="AV16" s="94"/>
      <c r="AW16" s="92">
        <f t="shared" si="1"/>
        <v>0.2</v>
      </c>
      <c r="AX16" s="92">
        <f t="shared" si="2"/>
        <v>0.65</v>
      </c>
      <c r="AY16" s="92">
        <f t="shared" si="3"/>
        <v>0.95000000000000007</v>
      </c>
      <c r="AZ16" s="92">
        <f t="shared" si="4"/>
        <v>0.8</v>
      </c>
      <c r="BA16" s="92">
        <f t="shared" si="5"/>
        <v>0.8</v>
      </c>
      <c r="BB16" s="92">
        <f t="shared" si="6"/>
        <v>0.65</v>
      </c>
      <c r="BC16" s="92"/>
      <c r="BD16" s="3" t="s">
        <v>24</v>
      </c>
      <c r="BE16" s="95"/>
      <c r="BF16" s="91">
        <f t="shared" si="0"/>
        <v>7.407407407407407E-2</v>
      </c>
      <c r="BG16" s="92">
        <f t="shared" si="0"/>
        <v>0.22222222222222221</v>
      </c>
      <c r="BH16" s="84">
        <f t="shared" si="0"/>
        <v>0.25925925925925924</v>
      </c>
      <c r="BI16" s="91">
        <f t="shared" ref="BI16:BW31" si="13">IF(AG16&lt;1.01,AG16,1)</f>
        <v>0.51851851851851849</v>
      </c>
      <c r="BJ16" s="92">
        <f t="shared" si="13"/>
        <v>0.62962962962962954</v>
      </c>
      <c r="BK16" s="84">
        <f t="shared" si="13"/>
        <v>0.81481481481481488</v>
      </c>
      <c r="BL16" s="91">
        <f t="shared" si="13"/>
        <v>0.88888888888888884</v>
      </c>
      <c r="BM16" s="92">
        <f t="shared" si="13"/>
        <v>1</v>
      </c>
      <c r="BN16" s="84">
        <f t="shared" si="13"/>
        <v>0.92592592592592582</v>
      </c>
      <c r="BO16" s="91">
        <f t="shared" si="13"/>
        <v>0.77777777777777779</v>
      </c>
      <c r="BP16" s="92">
        <f t="shared" si="13"/>
        <v>0.7407407407407407</v>
      </c>
      <c r="BQ16" s="84">
        <f t="shared" si="13"/>
        <v>0.85185185185185175</v>
      </c>
      <c r="BR16" s="91">
        <f t="shared" si="13"/>
        <v>0.81481481481481488</v>
      </c>
      <c r="BS16" s="92">
        <f t="shared" si="13"/>
        <v>0.77777777777777779</v>
      </c>
      <c r="BT16" s="84">
        <f t="shared" si="13"/>
        <v>0.77777777777777779</v>
      </c>
      <c r="BU16" s="91">
        <f t="shared" si="13"/>
        <v>0.70370370370370361</v>
      </c>
      <c r="BV16" s="92">
        <f t="shared" si="13"/>
        <v>0.62962962962962954</v>
      </c>
      <c r="BW16" s="93">
        <f t="shared" si="13"/>
        <v>0.55555555555555547</v>
      </c>
      <c r="BY16" s="92">
        <f t="shared" si="7"/>
        <v>0.2</v>
      </c>
      <c r="BZ16" s="92">
        <f t="shared" si="8"/>
        <v>0.65</v>
      </c>
      <c r="CA16" s="92">
        <f t="shared" si="9"/>
        <v>0.95000000000000007</v>
      </c>
      <c r="CB16" s="92">
        <f t="shared" si="10"/>
        <v>0.8</v>
      </c>
      <c r="CC16" s="92">
        <f t="shared" si="11"/>
        <v>0.8</v>
      </c>
      <c r="CD16" s="92">
        <f t="shared" si="12"/>
        <v>0.65</v>
      </c>
      <c r="CF16" s="1" t="s">
        <v>24</v>
      </c>
    </row>
    <row r="17" spans="2:84" s="1" customFormat="1" ht="12.5" customHeight="1" x14ac:dyDescent="0.3">
      <c r="B17" s="1" t="s">
        <v>475</v>
      </c>
      <c r="C17" s="20" t="s">
        <v>8</v>
      </c>
      <c r="D17" s="23">
        <v>200</v>
      </c>
      <c r="E17" s="22" t="s">
        <v>319</v>
      </c>
      <c r="F17" s="22" t="s">
        <v>315</v>
      </c>
      <c r="G17" s="1" t="s">
        <v>520</v>
      </c>
      <c r="H17" s="83">
        <v>0.77</v>
      </c>
      <c r="I17" s="84">
        <f>3*0.9</f>
        <v>2.7</v>
      </c>
      <c r="J17" s="85" t="s">
        <v>471</v>
      </c>
      <c r="K17" s="86">
        <v>0.4</v>
      </c>
      <c r="L17" s="87">
        <v>0.7</v>
      </c>
      <c r="M17" s="88">
        <v>0.7</v>
      </c>
      <c r="N17" s="86">
        <v>1.4</v>
      </c>
      <c r="O17" s="87">
        <v>1.8</v>
      </c>
      <c r="P17" s="88">
        <v>2.2999999999999998</v>
      </c>
      <c r="Q17" s="86">
        <v>2.5</v>
      </c>
      <c r="R17" s="87">
        <v>2.7</v>
      </c>
      <c r="S17" s="88">
        <v>2.4</v>
      </c>
      <c r="T17" s="86">
        <v>2.1</v>
      </c>
      <c r="U17" s="87">
        <v>2</v>
      </c>
      <c r="V17" s="88">
        <v>2.2999999999999998</v>
      </c>
      <c r="W17" s="86">
        <v>2.1</v>
      </c>
      <c r="X17" s="87">
        <v>2</v>
      </c>
      <c r="Y17" s="88">
        <v>2</v>
      </c>
      <c r="Z17" s="86">
        <v>1.7</v>
      </c>
      <c r="AA17" s="87">
        <v>1.6</v>
      </c>
      <c r="AB17" s="89">
        <v>1.4</v>
      </c>
      <c r="AC17" s="90"/>
      <c r="AD17" s="91">
        <v>0.14814814814814814</v>
      </c>
      <c r="AE17" s="92">
        <v>0.25925925925925924</v>
      </c>
      <c r="AF17" s="84">
        <v>0.25925925925925924</v>
      </c>
      <c r="AG17" s="91">
        <v>0.51851851851851849</v>
      </c>
      <c r="AH17" s="92">
        <v>0.66666666666666663</v>
      </c>
      <c r="AI17" s="84">
        <v>0.85185185185185175</v>
      </c>
      <c r="AJ17" s="91">
        <v>0.92592592592592582</v>
      </c>
      <c r="AK17" s="92">
        <v>1</v>
      </c>
      <c r="AL17" s="84">
        <v>0.88888888888888884</v>
      </c>
      <c r="AM17" s="91">
        <v>0.77777777777777779</v>
      </c>
      <c r="AN17" s="92">
        <v>0.7407407407407407</v>
      </c>
      <c r="AO17" s="84">
        <v>0.85185185185185175</v>
      </c>
      <c r="AP17" s="91">
        <v>0.77777777777777779</v>
      </c>
      <c r="AQ17" s="92">
        <v>0.7407407407407407</v>
      </c>
      <c r="AR17" s="84">
        <v>0.7407407407407407</v>
      </c>
      <c r="AS17" s="91">
        <v>0.62962962962962954</v>
      </c>
      <c r="AT17" s="92">
        <v>0.59259259259259256</v>
      </c>
      <c r="AU17" s="93">
        <v>0.51851851851851849</v>
      </c>
      <c r="AV17" s="94"/>
      <c r="AW17" s="92">
        <f t="shared" si="1"/>
        <v>0.2</v>
      </c>
      <c r="AX17" s="92">
        <f t="shared" si="2"/>
        <v>0.70000000000000007</v>
      </c>
      <c r="AY17" s="92">
        <f t="shared" si="3"/>
        <v>0.95000000000000007</v>
      </c>
      <c r="AZ17" s="92">
        <f t="shared" si="4"/>
        <v>0.8</v>
      </c>
      <c r="BA17" s="92">
        <f t="shared" si="5"/>
        <v>0.75</v>
      </c>
      <c r="BB17" s="92">
        <f t="shared" si="6"/>
        <v>0.60000000000000009</v>
      </c>
      <c r="BC17" s="92"/>
      <c r="BD17" s="3" t="s">
        <v>119</v>
      </c>
      <c r="BE17" s="95"/>
      <c r="BF17" s="91">
        <f t="shared" ref="BF17:BU31" si="14">IF(AD17&lt;1.01,AD17,1)</f>
        <v>0.14814814814814814</v>
      </c>
      <c r="BG17" s="92">
        <f t="shared" si="14"/>
        <v>0.25925925925925924</v>
      </c>
      <c r="BH17" s="84">
        <f t="shared" si="14"/>
        <v>0.25925925925925924</v>
      </c>
      <c r="BI17" s="91">
        <f t="shared" si="13"/>
        <v>0.51851851851851849</v>
      </c>
      <c r="BJ17" s="92">
        <f t="shared" si="13"/>
        <v>0.66666666666666663</v>
      </c>
      <c r="BK17" s="84">
        <f t="shared" si="13"/>
        <v>0.85185185185185175</v>
      </c>
      <c r="BL17" s="91">
        <f t="shared" si="13"/>
        <v>0.92592592592592582</v>
      </c>
      <c r="BM17" s="92">
        <f t="shared" si="13"/>
        <v>1</v>
      </c>
      <c r="BN17" s="84">
        <f t="shared" si="13"/>
        <v>0.88888888888888884</v>
      </c>
      <c r="BO17" s="91">
        <f t="shared" si="13"/>
        <v>0.77777777777777779</v>
      </c>
      <c r="BP17" s="92">
        <f t="shared" si="13"/>
        <v>0.7407407407407407</v>
      </c>
      <c r="BQ17" s="84">
        <f t="shared" si="13"/>
        <v>0.85185185185185175</v>
      </c>
      <c r="BR17" s="91">
        <f t="shared" si="13"/>
        <v>0.77777777777777779</v>
      </c>
      <c r="BS17" s="92">
        <f t="shared" si="13"/>
        <v>0.7407407407407407</v>
      </c>
      <c r="BT17" s="84">
        <f t="shared" si="13"/>
        <v>0.7407407407407407</v>
      </c>
      <c r="BU17" s="91">
        <f t="shared" si="13"/>
        <v>0.62962962962962954</v>
      </c>
      <c r="BV17" s="92">
        <f t="shared" si="13"/>
        <v>0.59259259259259256</v>
      </c>
      <c r="BW17" s="93">
        <f t="shared" si="13"/>
        <v>0.51851851851851849</v>
      </c>
      <c r="BY17" s="92">
        <f t="shared" si="7"/>
        <v>0.2</v>
      </c>
      <c r="BZ17" s="92">
        <f t="shared" si="8"/>
        <v>0.70000000000000007</v>
      </c>
      <c r="CA17" s="92">
        <f t="shared" si="9"/>
        <v>0.95000000000000007</v>
      </c>
      <c r="CB17" s="92">
        <f t="shared" si="10"/>
        <v>0.8</v>
      </c>
      <c r="CC17" s="92">
        <f t="shared" si="11"/>
        <v>0.75</v>
      </c>
      <c r="CD17" s="92">
        <f t="shared" si="12"/>
        <v>0.60000000000000009</v>
      </c>
      <c r="CF17" s="1" t="s">
        <v>119</v>
      </c>
    </row>
    <row r="18" spans="2:84" s="1" customFormat="1" ht="12.5" customHeight="1" x14ac:dyDescent="0.3">
      <c r="B18" s="1" t="s">
        <v>476</v>
      </c>
      <c r="C18" s="20" t="s">
        <v>8</v>
      </c>
      <c r="D18" s="23">
        <v>200</v>
      </c>
      <c r="E18" s="22" t="s">
        <v>319</v>
      </c>
      <c r="F18" s="22" t="s">
        <v>315</v>
      </c>
      <c r="G18" s="1" t="s">
        <v>521</v>
      </c>
      <c r="H18" s="83">
        <v>0.62</v>
      </c>
      <c r="I18" s="84">
        <f>3*1.35</f>
        <v>4.0500000000000007</v>
      </c>
      <c r="J18" s="85" t="s">
        <v>477</v>
      </c>
      <c r="K18" s="86">
        <v>0.7</v>
      </c>
      <c r="L18" s="87">
        <v>0.8</v>
      </c>
      <c r="M18" s="88">
        <v>1.2</v>
      </c>
      <c r="N18" s="86">
        <v>2.1</v>
      </c>
      <c r="O18" s="87">
        <v>2.6</v>
      </c>
      <c r="P18" s="88">
        <v>3.1</v>
      </c>
      <c r="Q18" s="86">
        <v>3.4</v>
      </c>
      <c r="R18" s="87">
        <v>3.7</v>
      </c>
      <c r="S18" s="88">
        <v>3.6</v>
      </c>
      <c r="T18" s="86">
        <v>3.2</v>
      </c>
      <c r="U18" s="87">
        <v>2.9</v>
      </c>
      <c r="V18" s="88">
        <v>3.3</v>
      </c>
      <c r="W18" s="86">
        <v>3.1</v>
      </c>
      <c r="X18" s="87">
        <v>2.9</v>
      </c>
      <c r="Y18" s="88">
        <v>2.8</v>
      </c>
      <c r="Z18" s="86">
        <v>2.6</v>
      </c>
      <c r="AA18" s="87">
        <v>2.2999999999999998</v>
      </c>
      <c r="AB18" s="89">
        <v>2</v>
      </c>
      <c r="AC18" s="90"/>
      <c r="AD18" s="91">
        <v>0.17283950617283947</v>
      </c>
      <c r="AE18" s="92">
        <v>0.19753086419753085</v>
      </c>
      <c r="AF18" s="84">
        <v>0.29629629629629622</v>
      </c>
      <c r="AG18" s="91">
        <v>0.51851851851851849</v>
      </c>
      <c r="AH18" s="92">
        <v>0.64197530864197527</v>
      </c>
      <c r="AI18" s="84">
        <v>0.76543209876543195</v>
      </c>
      <c r="AJ18" s="91">
        <v>0.83950617283950602</v>
      </c>
      <c r="AK18" s="92">
        <v>0.91358024691358009</v>
      </c>
      <c r="AL18" s="84">
        <v>0.88888888888888873</v>
      </c>
      <c r="AM18" s="91">
        <v>0.79012345679012341</v>
      </c>
      <c r="AN18" s="92">
        <v>0.71604938271604923</v>
      </c>
      <c r="AO18" s="84">
        <v>0.81481481481481466</v>
      </c>
      <c r="AP18" s="91">
        <v>0.76543209876543195</v>
      </c>
      <c r="AQ18" s="92">
        <v>0.71604938271604923</v>
      </c>
      <c r="AR18" s="84">
        <v>0.69135802469135788</v>
      </c>
      <c r="AS18" s="91">
        <v>0.64197530864197527</v>
      </c>
      <c r="AT18" s="92">
        <v>0.56790123456790109</v>
      </c>
      <c r="AU18" s="93">
        <v>0.49382716049382708</v>
      </c>
      <c r="AV18" s="94"/>
      <c r="AW18" s="92">
        <f t="shared" si="1"/>
        <v>0.2</v>
      </c>
      <c r="AX18" s="92">
        <f t="shared" si="2"/>
        <v>0.65</v>
      </c>
      <c r="AY18" s="92">
        <f t="shared" si="3"/>
        <v>0.9</v>
      </c>
      <c r="AZ18" s="92">
        <f t="shared" si="4"/>
        <v>0.75</v>
      </c>
      <c r="BA18" s="92">
        <f t="shared" si="5"/>
        <v>0.70000000000000007</v>
      </c>
      <c r="BB18" s="92">
        <f t="shared" si="6"/>
        <v>0.55000000000000004</v>
      </c>
      <c r="BC18" s="92"/>
      <c r="BD18" s="3" t="s">
        <v>135</v>
      </c>
      <c r="BE18" s="95"/>
      <c r="BF18" s="91">
        <f t="shared" si="14"/>
        <v>0.17283950617283947</v>
      </c>
      <c r="BG18" s="92">
        <f t="shared" si="14"/>
        <v>0.19753086419753085</v>
      </c>
      <c r="BH18" s="84">
        <f t="shared" si="14"/>
        <v>0.29629629629629622</v>
      </c>
      <c r="BI18" s="91">
        <f t="shared" si="13"/>
        <v>0.51851851851851849</v>
      </c>
      <c r="BJ18" s="92">
        <f t="shared" si="13"/>
        <v>0.64197530864197527</v>
      </c>
      <c r="BK18" s="84">
        <f t="shared" si="13"/>
        <v>0.76543209876543195</v>
      </c>
      <c r="BL18" s="91">
        <f t="shared" si="13"/>
        <v>0.83950617283950602</v>
      </c>
      <c r="BM18" s="92">
        <f t="shared" si="13"/>
        <v>0.91358024691358009</v>
      </c>
      <c r="BN18" s="84">
        <f t="shared" si="13"/>
        <v>0.88888888888888873</v>
      </c>
      <c r="BO18" s="91">
        <f t="shared" si="13"/>
        <v>0.79012345679012341</v>
      </c>
      <c r="BP18" s="92">
        <f t="shared" si="13"/>
        <v>0.71604938271604923</v>
      </c>
      <c r="BQ18" s="84">
        <f t="shared" si="13"/>
        <v>0.81481481481481466</v>
      </c>
      <c r="BR18" s="91">
        <f t="shared" si="13"/>
        <v>0.76543209876543195</v>
      </c>
      <c r="BS18" s="92">
        <f t="shared" si="13"/>
        <v>0.71604938271604923</v>
      </c>
      <c r="BT18" s="84">
        <f t="shared" si="13"/>
        <v>0.69135802469135788</v>
      </c>
      <c r="BU18" s="91">
        <f t="shared" si="13"/>
        <v>0.64197530864197527</v>
      </c>
      <c r="BV18" s="92">
        <f t="shared" si="13"/>
        <v>0.56790123456790109</v>
      </c>
      <c r="BW18" s="93">
        <f t="shared" si="13"/>
        <v>0.49382716049382708</v>
      </c>
      <c r="BY18" s="92">
        <f t="shared" si="7"/>
        <v>0.2</v>
      </c>
      <c r="BZ18" s="92">
        <f t="shared" si="8"/>
        <v>0.65</v>
      </c>
      <c r="CA18" s="92">
        <f t="shared" si="9"/>
        <v>0.9</v>
      </c>
      <c r="CB18" s="92">
        <f t="shared" si="10"/>
        <v>0.75</v>
      </c>
      <c r="CC18" s="92">
        <f t="shared" si="11"/>
        <v>0.70000000000000007</v>
      </c>
      <c r="CD18" s="92">
        <f t="shared" si="12"/>
        <v>0.55000000000000004</v>
      </c>
      <c r="CF18" s="1" t="s">
        <v>135</v>
      </c>
    </row>
    <row r="19" spans="2:84" s="1" customFormat="1" ht="12.5" customHeight="1" x14ac:dyDescent="0.3">
      <c r="B19" s="1" t="s">
        <v>478</v>
      </c>
      <c r="C19" s="20" t="s">
        <v>8</v>
      </c>
      <c r="D19" s="23" t="s">
        <v>479</v>
      </c>
      <c r="E19" s="22" t="s">
        <v>319</v>
      </c>
      <c r="F19" s="22" t="s">
        <v>315</v>
      </c>
      <c r="G19" s="1" t="s">
        <v>521</v>
      </c>
      <c r="H19" s="83">
        <v>0.62</v>
      </c>
      <c r="I19" s="84">
        <f>3*1.35</f>
        <v>4.0500000000000007</v>
      </c>
      <c r="J19" s="85" t="s">
        <v>477</v>
      </c>
      <c r="K19" s="86">
        <v>0.9</v>
      </c>
      <c r="L19" s="87">
        <v>1.2</v>
      </c>
      <c r="M19" s="88">
        <v>2.2000000000000002</v>
      </c>
      <c r="N19" s="86">
        <v>2.8</v>
      </c>
      <c r="O19" s="87">
        <v>3.2</v>
      </c>
      <c r="P19" s="88">
        <v>3.5</v>
      </c>
      <c r="Q19" s="86">
        <v>3.1</v>
      </c>
      <c r="R19" s="87">
        <v>2.8</v>
      </c>
      <c r="S19" s="88">
        <v>3.2</v>
      </c>
      <c r="T19" s="86">
        <v>3.5</v>
      </c>
      <c r="U19" s="87">
        <v>3.3</v>
      </c>
      <c r="V19" s="88">
        <v>3.4</v>
      </c>
      <c r="W19" s="86">
        <v>3.4</v>
      </c>
      <c r="X19" s="87">
        <v>3.2</v>
      </c>
      <c r="Y19" s="88">
        <v>3.2</v>
      </c>
      <c r="Z19" s="86">
        <v>2.9</v>
      </c>
      <c r="AA19" s="87">
        <v>2.6</v>
      </c>
      <c r="AB19" s="89">
        <v>2.5</v>
      </c>
      <c r="AC19" s="90"/>
      <c r="AD19" s="91">
        <v>0.22222222222222218</v>
      </c>
      <c r="AE19" s="92">
        <v>0.29629629629629622</v>
      </c>
      <c r="AF19" s="84">
        <v>0.54320987654320985</v>
      </c>
      <c r="AG19" s="91">
        <v>0.69135802469135788</v>
      </c>
      <c r="AH19" s="92">
        <v>0.79012345679012341</v>
      </c>
      <c r="AI19" s="84">
        <v>0.86419753086419737</v>
      </c>
      <c r="AJ19" s="91">
        <v>0.76543209876543195</v>
      </c>
      <c r="AK19" s="92">
        <v>0.69135802469135788</v>
      </c>
      <c r="AL19" s="84">
        <v>0.79012345679012341</v>
      </c>
      <c r="AM19" s="91">
        <v>0.86419753086419737</v>
      </c>
      <c r="AN19" s="92">
        <v>0.81481481481481466</v>
      </c>
      <c r="AO19" s="84">
        <v>0.83950617283950602</v>
      </c>
      <c r="AP19" s="91">
        <v>0.83950617283950602</v>
      </c>
      <c r="AQ19" s="92">
        <v>0.79012345679012341</v>
      </c>
      <c r="AR19" s="84">
        <v>0.79012345679012341</v>
      </c>
      <c r="AS19" s="91">
        <v>0.71604938271604923</v>
      </c>
      <c r="AT19" s="92">
        <v>0.64197530864197527</v>
      </c>
      <c r="AU19" s="93">
        <v>0.61728395061728381</v>
      </c>
      <c r="AV19" s="94"/>
      <c r="AW19" s="92">
        <f t="shared" si="1"/>
        <v>0.35000000000000003</v>
      </c>
      <c r="AX19" s="92">
        <f t="shared" si="2"/>
        <v>0.8</v>
      </c>
      <c r="AY19" s="92">
        <f t="shared" si="3"/>
        <v>0.75</v>
      </c>
      <c r="AZ19" s="92">
        <f t="shared" si="4"/>
        <v>0.85000000000000009</v>
      </c>
      <c r="BA19" s="92">
        <f t="shared" si="5"/>
        <v>0.8</v>
      </c>
      <c r="BB19" s="92">
        <f t="shared" si="6"/>
        <v>0.65</v>
      </c>
      <c r="BC19" s="92"/>
      <c r="BD19" s="3" t="s">
        <v>24</v>
      </c>
      <c r="BE19" s="95"/>
      <c r="BF19" s="91">
        <f t="shared" si="14"/>
        <v>0.22222222222222218</v>
      </c>
      <c r="BG19" s="92">
        <f t="shared" si="14"/>
        <v>0.29629629629629622</v>
      </c>
      <c r="BH19" s="84">
        <f t="shared" si="14"/>
        <v>0.54320987654320985</v>
      </c>
      <c r="BI19" s="91">
        <f t="shared" si="13"/>
        <v>0.69135802469135788</v>
      </c>
      <c r="BJ19" s="92">
        <f t="shared" si="13"/>
        <v>0.79012345679012341</v>
      </c>
      <c r="BK19" s="84">
        <f t="shared" si="13"/>
        <v>0.86419753086419737</v>
      </c>
      <c r="BL19" s="91">
        <f t="shared" si="13"/>
        <v>0.76543209876543195</v>
      </c>
      <c r="BM19" s="92">
        <f t="shared" si="13"/>
        <v>0.69135802469135788</v>
      </c>
      <c r="BN19" s="84">
        <f t="shared" si="13"/>
        <v>0.79012345679012341</v>
      </c>
      <c r="BO19" s="91">
        <f t="shared" si="13"/>
        <v>0.86419753086419737</v>
      </c>
      <c r="BP19" s="92">
        <f t="shared" si="13"/>
        <v>0.81481481481481466</v>
      </c>
      <c r="BQ19" s="84">
        <f t="shared" si="13"/>
        <v>0.83950617283950602</v>
      </c>
      <c r="BR19" s="91">
        <f t="shared" si="13"/>
        <v>0.83950617283950602</v>
      </c>
      <c r="BS19" s="92">
        <f t="shared" si="13"/>
        <v>0.79012345679012341</v>
      </c>
      <c r="BT19" s="84">
        <f t="shared" si="13"/>
        <v>0.79012345679012341</v>
      </c>
      <c r="BU19" s="91">
        <f t="shared" si="13"/>
        <v>0.71604938271604923</v>
      </c>
      <c r="BV19" s="92">
        <f t="shared" si="13"/>
        <v>0.64197530864197527</v>
      </c>
      <c r="BW19" s="93">
        <f t="shared" si="13"/>
        <v>0.61728395061728381</v>
      </c>
      <c r="BY19" s="92">
        <f t="shared" si="7"/>
        <v>0.35000000000000003</v>
      </c>
      <c r="BZ19" s="92">
        <f t="shared" si="8"/>
        <v>0.8</v>
      </c>
      <c r="CA19" s="92">
        <f t="shared" si="9"/>
        <v>0.75</v>
      </c>
      <c r="CB19" s="92">
        <f t="shared" si="10"/>
        <v>0.85000000000000009</v>
      </c>
      <c r="CC19" s="92">
        <f t="shared" si="11"/>
        <v>0.8</v>
      </c>
      <c r="CD19" s="92">
        <f t="shared" si="12"/>
        <v>0.65</v>
      </c>
      <c r="CF19" s="1" t="s">
        <v>24</v>
      </c>
    </row>
    <row r="20" spans="2:84" s="1" customFormat="1" ht="12.5" customHeight="1" x14ac:dyDescent="0.3">
      <c r="B20" s="1" t="s">
        <v>480</v>
      </c>
      <c r="C20" s="20" t="s">
        <v>8</v>
      </c>
      <c r="D20" s="23" t="s">
        <v>479</v>
      </c>
      <c r="E20" s="22" t="s">
        <v>319</v>
      </c>
      <c r="F20" s="22" t="s">
        <v>437</v>
      </c>
      <c r="G20" s="1" t="s">
        <v>521</v>
      </c>
      <c r="H20" s="83">
        <v>0.62</v>
      </c>
      <c r="I20" s="84">
        <f>3*1.35</f>
        <v>4.0500000000000007</v>
      </c>
      <c r="J20" s="85" t="s">
        <v>477</v>
      </c>
      <c r="K20" s="86">
        <v>1</v>
      </c>
      <c r="L20" s="87">
        <v>1.7</v>
      </c>
      <c r="M20" s="88">
        <v>2.5</v>
      </c>
      <c r="N20" s="86">
        <v>3.3</v>
      </c>
      <c r="O20" s="87">
        <v>3.7</v>
      </c>
      <c r="P20" s="88">
        <v>4</v>
      </c>
      <c r="Q20" s="86">
        <v>3.6</v>
      </c>
      <c r="R20" s="87">
        <v>3.9</v>
      </c>
      <c r="S20" s="88">
        <v>4.5999999999999996</v>
      </c>
      <c r="T20" s="86">
        <v>4.8</v>
      </c>
      <c r="U20" s="87">
        <v>4.9000000000000004</v>
      </c>
      <c r="V20" s="88">
        <v>5</v>
      </c>
      <c r="W20" s="86">
        <v>4.8</v>
      </c>
      <c r="X20" s="87">
        <v>4.5</v>
      </c>
      <c r="Y20" s="88">
        <v>4.4000000000000004</v>
      </c>
      <c r="Z20" s="86">
        <v>4.2</v>
      </c>
      <c r="AA20" s="87">
        <v>3.9</v>
      </c>
      <c r="AB20" s="89">
        <v>3.5</v>
      </c>
      <c r="AC20" s="90"/>
      <c r="AD20" s="91">
        <v>0.24691358024691354</v>
      </c>
      <c r="AE20" s="92">
        <v>0.41975308641975301</v>
      </c>
      <c r="AF20" s="84">
        <v>0.61728395061728381</v>
      </c>
      <c r="AG20" s="91">
        <v>0.81481481481481466</v>
      </c>
      <c r="AH20" s="92">
        <v>0.91358024691358009</v>
      </c>
      <c r="AI20" s="84">
        <v>0.98765432098765416</v>
      </c>
      <c r="AJ20" s="91">
        <v>0.88888888888888873</v>
      </c>
      <c r="AK20" s="92">
        <v>0.9629629629629628</v>
      </c>
      <c r="AL20" s="84">
        <v>1.1358024691358022</v>
      </c>
      <c r="AM20" s="91">
        <v>1.1851851851851849</v>
      </c>
      <c r="AN20" s="92">
        <v>1.2098765432098764</v>
      </c>
      <c r="AO20" s="84">
        <v>1.2345679012345676</v>
      </c>
      <c r="AP20" s="91">
        <v>1.1851851851851849</v>
      </c>
      <c r="AQ20" s="92">
        <v>1.1111111111111109</v>
      </c>
      <c r="AR20" s="84">
        <v>1.0864197530864197</v>
      </c>
      <c r="AS20" s="91">
        <v>1.037037037037037</v>
      </c>
      <c r="AT20" s="92">
        <v>0.9629629629629628</v>
      </c>
      <c r="AU20" s="93">
        <v>0.86419753086419737</v>
      </c>
      <c r="AV20" s="94"/>
      <c r="AW20" s="92">
        <f t="shared" si="1"/>
        <v>0.45</v>
      </c>
      <c r="AX20" s="92">
        <f t="shared" si="2"/>
        <v>0.9</v>
      </c>
      <c r="AY20" s="92">
        <f t="shared" si="3"/>
        <v>1</v>
      </c>
      <c r="AZ20" s="92">
        <f t="shared" si="4"/>
        <v>1.2000000000000002</v>
      </c>
      <c r="BA20" s="92">
        <f t="shared" si="5"/>
        <v>1.1500000000000001</v>
      </c>
      <c r="BB20" s="92">
        <f t="shared" si="6"/>
        <v>0.95000000000000007</v>
      </c>
      <c r="BC20" s="92"/>
      <c r="BD20" s="3" t="s">
        <v>473</v>
      </c>
      <c r="BE20" s="95"/>
      <c r="BF20" s="91">
        <f t="shared" si="14"/>
        <v>0.24691358024691354</v>
      </c>
      <c r="BG20" s="92">
        <f t="shared" si="14"/>
        <v>0.41975308641975301</v>
      </c>
      <c r="BH20" s="84">
        <f t="shared" si="14"/>
        <v>0.61728395061728381</v>
      </c>
      <c r="BI20" s="91">
        <f t="shared" si="13"/>
        <v>0.81481481481481466</v>
      </c>
      <c r="BJ20" s="92">
        <f t="shared" si="13"/>
        <v>0.91358024691358009</v>
      </c>
      <c r="BK20" s="84">
        <f t="shared" si="13"/>
        <v>0.98765432098765416</v>
      </c>
      <c r="BL20" s="91">
        <f t="shared" si="13"/>
        <v>0.88888888888888873</v>
      </c>
      <c r="BM20" s="92">
        <f t="shared" si="13"/>
        <v>0.9629629629629628</v>
      </c>
      <c r="BN20" s="84">
        <f t="shared" si="13"/>
        <v>1</v>
      </c>
      <c r="BO20" s="91">
        <f t="shared" si="13"/>
        <v>1</v>
      </c>
      <c r="BP20" s="92">
        <f t="shared" si="13"/>
        <v>1</v>
      </c>
      <c r="BQ20" s="84">
        <f t="shared" si="13"/>
        <v>1</v>
      </c>
      <c r="BR20" s="91">
        <f t="shared" si="13"/>
        <v>1</v>
      </c>
      <c r="BS20" s="92">
        <f t="shared" si="13"/>
        <v>1</v>
      </c>
      <c r="BT20" s="84">
        <f t="shared" si="13"/>
        <v>1</v>
      </c>
      <c r="BU20" s="91">
        <f t="shared" si="13"/>
        <v>1</v>
      </c>
      <c r="BV20" s="92">
        <f t="shared" si="13"/>
        <v>0.9629629629629628</v>
      </c>
      <c r="BW20" s="93">
        <f t="shared" si="13"/>
        <v>0.86419753086419737</v>
      </c>
      <c r="BY20" s="92">
        <f t="shared" si="7"/>
        <v>0.45</v>
      </c>
      <c r="BZ20" s="92">
        <f t="shared" si="8"/>
        <v>0.9</v>
      </c>
      <c r="CA20" s="92">
        <f t="shared" si="9"/>
        <v>0.95000000000000007</v>
      </c>
      <c r="CB20" s="92">
        <f t="shared" si="10"/>
        <v>1</v>
      </c>
      <c r="CC20" s="92">
        <f t="shared" si="11"/>
        <v>1</v>
      </c>
      <c r="CD20" s="92">
        <f t="shared" si="12"/>
        <v>0.95000000000000007</v>
      </c>
      <c r="CF20" s="1" t="s">
        <v>457</v>
      </c>
    </row>
    <row r="21" spans="2:84" s="1" customFormat="1" ht="12.5" customHeight="1" x14ac:dyDescent="0.3">
      <c r="B21" s="1" t="s">
        <v>481</v>
      </c>
      <c r="C21" s="20" t="s">
        <v>8</v>
      </c>
      <c r="D21" s="23" t="s">
        <v>482</v>
      </c>
      <c r="E21" s="22" t="s">
        <v>319</v>
      </c>
      <c r="F21" s="22" t="s">
        <v>315</v>
      </c>
      <c r="G21" s="1" t="s">
        <v>521</v>
      </c>
      <c r="H21" s="83">
        <v>0.72</v>
      </c>
      <c r="I21" s="84">
        <f>3*1.15</f>
        <v>3.4499999999999997</v>
      </c>
      <c r="J21" s="85" t="s">
        <v>451</v>
      </c>
      <c r="K21" s="86">
        <v>0.4</v>
      </c>
      <c r="L21" s="87">
        <v>0.7</v>
      </c>
      <c r="M21" s="88">
        <v>1</v>
      </c>
      <c r="N21" s="86">
        <v>1.6</v>
      </c>
      <c r="O21" s="87">
        <v>2.1</v>
      </c>
      <c r="P21" s="88">
        <v>2.7</v>
      </c>
      <c r="Q21" s="86">
        <v>3</v>
      </c>
      <c r="R21" s="87">
        <v>3.1</v>
      </c>
      <c r="S21" s="88">
        <v>3</v>
      </c>
      <c r="T21" s="86">
        <v>2.8</v>
      </c>
      <c r="U21" s="87">
        <v>2.5</v>
      </c>
      <c r="V21" s="88">
        <v>2.7</v>
      </c>
      <c r="W21" s="86">
        <v>2.6</v>
      </c>
      <c r="X21" s="87">
        <v>2.4</v>
      </c>
      <c r="Y21" s="88">
        <v>2.4</v>
      </c>
      <c r="Z21" s="86">
        <v>2.1</v>
      </c>
      <c r="AA21" s="87">
        <v>2</v>
      </c>
      <c r="AB21" s="89">
        <v>1.9</v>
      </c>
      <c r="AC21" s="90"/>
      <c r="AD21" s="91">
        <v>0.11594202898550726</v>
      </c>
      <c r="AE21" s="92">
        <v>0.20289855072463769</v>
      </c>
      <c r="AF21" s="84">
        <v>0.28985507246376813</v>
      </c>
      <c r="AG21" s="91">
        <v>0.46376811594202905</v>
      </c>
      <c r="AH21" s="92">
        <v>0.60869565217391308</v>
      </c>
      <c r="AI21" s="84">
        <v>0.78260869565217406</v>
      </c>
      <c r="AJ21" s="91">
        <v>0.86956521739130443</v>
      </c>
      <c r="AK21" s="92">
        <v>0.89855072463768126</v>
      </c>
      <c r="AL21" s="84">
        <v>0.86956521739130443</v>
      </c>
      <c r="AM21" s="91">
        <v>0.81159420289855078</v>
      </c>
      <c r="AN21" s="92">
        <v>0.7246376811594204</v>
      </c>
      <c r="AO21" s="84">
        <v>0.78260869565217406</v>
      </c>
      <c r="AP21" s="91">
        <v>0.75362318840579723</v>
      </c>
      <c r="AQ21" s="92">
        <v>0.69565217391304346</v>
      </c>
      <c r="AR21" s="84">
        <v>0.69565217391304346</v>
      </c>
      <c r="AS21" s="91">
        <v>0.60869565217391308</v>
      </c>
      <c r="AT21" s="92">
        <v>0.57971014492753625</v>
      </c>
      <c r="AU21" s="93">
        <v>0.55072463768115942</v>
      </c>
      <c r="AV21" s="94"/>
      <c r="AW21" s="92">
        <f t="shared" si="1"/>
        <v>0.2</v>
      </c>
      <c r="AX21" s="92">
        <f t="shared" si="2"/>
        <v>0.60000000000000009</v>
      </c>
      <c r="AY21" s="92">
        <f t="shared" si="3"/>
        <v>0.9</v>
      </c>
      <c r="AZ21" s="92">
        <f t="shared" si="4"/>
        <v>0.75</v>
      </c>
      <c r="BA21" s="92">
        <f t="shared" si="5"/>
        <v>0.70000000000000007</v>
      </c>
      <c r="BB21" s="92">
        <f t="shared" si="6"/>
        <v>0.60000000000000009</v>
      </c>
      <c r="BC21" s="92"/>
      <c r="BD21" s="3" t="s">
        <v>119</v>
      </c>
      <c r="BE21" s="95"/>
      <c r="BF21" s="91">
        <f t="shared" si="14"/>
        <v>0.11594202898550726</v>
      </c>
      <c r="BG21" s="92">
        <f t="shared" si="14"/>
        <v>0.20289855072463769</v>
      </c>
      <c r="BH21" s="84">
        <f t="shared" si="14"/>
        <v>0.28985507246376813</v>
      </c>
      <c r="BI21" s="91">
        <f t="shared" si="13"/>
        <v>0.46376811594202905</v>
      </c>
      <c r="BJ21" s="92">
        <f t="shared" si="13"/>
        <v>0.60869565217391308</v>
      </c>
      <c r="BK21" s="84">
        <f t="shared" si="13"/>
        <v>0.78260869565217406</v>
      </c>
      <c r="BL21" s="91">
        <f t="shared" si="13"/>
        <v>0.86956521739130443</v>
      </c>
      <c r="BM21" s="92">
        <f t="shared" si="13"/>
        <v>0.89855072463768126</v>
      </c>
      <c r="BN21" s="84">
        <f t="shared" si="13"/>
        <v>0.86956521739130443</v>
      </c>
      <c r="BO21" s="91">
        <f t="shared" si="13"/>
        <v>0.81159420289855078</v>
      </c>
      <c r="BP21" s="92">
        <f t="shared" si="13"/>
        <v>0.7246376811594204</v>
      </c>
      <c r="BQ21" s="84">
        <f t="shared" si="13"/>
        <v>0.78260869565217406</v>
      </c>
      <c r="BR21" s="91">
        <f t="shared" si="13"/>
        <v>0.75362318840579723</v>
      </c>
      <c r="BS21" s="92">
        <f t="shared" si="13"/>
        <v>0.69565217391304346</v>
      </c>
      <c r="BT21" s="84">
        <f t="shared" si="13"/>
        <v>0.69565217391304346</v>
      </c>
      <c r="BU21" s="91">
        <f t="shared" si="13"/>
        <v>0.60869565217391308</v>
      </c>
      <c r="BV21" s="92">
        <f t="shared" si="13"/>
        <v>0.57971014492753625</v>
      </c>
      <c r="BW21" s="93">
        <f t="shared" si="13"/>
        <v>0.55072463768115942</v>
      </c>
      <c r="BY21" s="92">
        <f t="shared" si="7"/>
        <v>0.2</v>
      </c>
      <c r="BZ21" s="92">
        <f t="shared" si="8"/>
        <v>0.60000000000000009</v>
      </c>
      <c r="CA21" s="92">
        <f t="shared" si="9"/>
        <v>0.9</v>
      </c>
      <c r="CB21" s="92">
        <f t="shared" si="10"/>
        <v>0.75</v>
      </c>
      <c r="CC21" s="92">
        <f t="shared" si="11"/>
        <v>0.70000000000000007</v>
      </c>
      <c r="CD21" s="92">
        <f t="shared" si="12"/>
        <v>0.60000000000000009</v>
      </c>
      <c r="CF21" s="1" t="s">
        <v>119</v>
      </c>
    </row>
    <row r="22" spans="2:84" s="1" customFormat="1" ht="12.5" customHeight="1" x14ac:dyDescent="0.3">
      <c r="B22" s="1" t="s">
        <v>483</v>
      </c>
      <c r="C22" s="20" t="s">
        <v>8</v>
      </c>
      <c r="D22" s="23" t="s">
        <v>482</v>
      </c>
      <c r="E22" s="22" t="s">
        <v>319</v>
      </c>
      <c r="F22" s="22" t="s">
        <v>315</v>
      </c>
      <c r="G22" s="1" t="s">
        <v>522</v>
      </c>
      <c r="H22" s="83">
        <v>0.72</v>
      </c>
      <c r="I22" s="84">
        <f>3*1.15</f>
        <v>3.4499999999999997</v>
      </c>
      <c r="J22" s="85" t="s">
        <v>451</v>
      </c>
      <c r="K22" s="86">
        <v>0.3</v>
      </c>
      <c r="L22" s="87">
        <v>0.8</v>
      </c>
      <c r="M22" s="88">
        <v>1.1000000000000001</v>
      </c>
      <c r="N22" s="86">
        <v>1.5</v>
      </c>
      <c r="O22" s="87">
        <v>2</v>
      </c>
      <c r="P22" s="88">
        <v>2.5</v>
      </c>
      <c r="Q22" s="86">
        <v>2.7</v>
      </c>
      <c r="R22" s="87">
        <v>2.6</v>
      </c>
      <c r="S22" s="88">
        <v>2.6</v>
      </c>
      <c r="T22" s="86">
        <v>2.4</v>
      </c>
      <c r="U22" s="87">
        <v>2.2999999999999998</v>
      </c>
      <c r="V22" s="88">
        <v>2.4</v>
      </c>
      <c r="W22" s="86">
        <v>2.2000000000000002</v>
      </c>
      <c r="X22" s="87">
        <v>2.1</v>
      </c>
      <c r="Y22" s="88">
        <v>1.9</v>
      </c>
      <c r="Z22" s="86">
        <v>1.7</v>
      </c>
      <c r="AA22" s="87">
        <v>1.5</v>
      </c>
      <c r="AB22" s="89">
        <v>1.3</v>
      </c>
      <c r="AC22" s="90"/>
      <c r="AD22" s="91">
        <v>8.6956521739130432E-2</v>
      </c>
      <c r="AE22" s="92">
        <v>0.23188405797101452</v>
      </c>
      <c r="AF22" s="84">
        <v>0.31884057971014496</v>
      </c>
      <c r="AG22" s="91">
        <v>0.43478260869565222</v>
      </c>
      <c r="AH22" s="92">
        <v>0.57971014492753625</v>
      </c>
      <c r="AI22" s="84">
        <v>0.7246376811594204</v>
      </c>
      <c r="AJ22" s="91">
        <v>0.78260869565217406</v>
      </c>
      <c r="AK22" s="92">
        <v>0.75362318840579723</v>
      </c>
      <c r="AL22" s="84">
        <v>0.75362318840579723</v>
      </c>
      <c r="AM22" s="91">
        <v>0.69565217391304346</v>
      </c>
      <c r="AN22" s="92">
        <v>0.66666666666666663</v>
      </c>
      <c r="AO22" s="84">
        <v>0.69565217391304346</v>
      </c>
      <c r="AP22" s="91">
        <v>0.63768115942028991</v>
      </c>
      <c r="AQ22" s="92">
        <v>0.60869565217391308</v>
      </c>
      <c r="AR22" s="84">
        <v>0.55072463768115942</v>
      </c>
      <c r="AS22" s="91">
        <v>0.49275362318840582</v>
      </c>
      <c r="AT22" s="92">
        <v>0.43478260869565222</v>
      </c>
      <c r="AU22" s="93">
        <v>0.37681159420289861</v>
      </c>
      <c r="AV22" s="94"/>
      <c r="AW22" s="92">
        <f t="shared" si="1"/>
        <v>0.2</v>
      </c>
      <c r="AX22" s="92">
        <f t="shared" si="2"/>
        <v>0.60000000000000009</v>
      </c>
      <c r="AY22" s="92">
        <f t="shared" si="3"/>
        <v>0.75</v>
      </c>
      <c r="AZ22" s="92">
        <f t="shared" si="4"/>
        <v>0.70000000000000007</v>
      </c>
      <c r="BA22" s="92">
        <f t="shared" si="5"/>
        <v>0.60000000000000009</v>
      </c>
      <c r="BB22" s="92">
        <f t="shared" si="6"/>
        <v>0.45</v>
      </c>
      <c r="BC22" s="92"/>
      <c r="BD22" s="3" t="s">
        <v>249</v>
      </c>
      <c r="BE22" s="95"/>
      <c r="BF22" s="91">
        <f t="shared" si="14"/>
        <v>8.6956521739130432E-2</v>
      </c>
      <c r="BG22" s="92">
        <f t="shared" si="14"/>
        <v>0.23188405797101452</v>
      </c>
      <c r="BH22" s="84">
        <f t="shared" si="14"/>
        <v>0.31884057971014496</v>
      </c>
      <c r="BI22" s="91">
        <f t="shared" si="13"/>
        <v>0.43478260869565222</v>
      </c>
      <c r="BJ22" s="92">
        <f t="shared" si="13"/>
        <v>0.57971014492753625</v>
      </c>
      <c r="BK22" s="84">
        <f t="shared" si="13"/>
        <v>0.7246376811594204</v>
      </c>
      <c r="BL22" s="91">
        <f t="shared" si="13"/>
        <v>0.78260869565217406</v>
      </c>
      <c r="BM22" s="92">
        <f t="shared" si="13"/>
        <v>0.75362318840579723</v>
      </c>
      <c r="BN22" s="84">
        <f t="shared" si="13"/>
        <v>0.75362318840579723</v>
      </c>
      <c r="BO22" s="91">
        <f t="shared" si="13"/>
        <v>0.69565217391304346</v>
      </c>
      <c r="BP22" s="92">
        <f t="shared" si="13"/>
        <v>0.66666666666666663</v>
      </c>
      <c r="BQ22" s="84">
        <f t="shared" si="13"/>
        <v>0.69565217391304346</v>
      </c>
      <c r="BR22" s="91">
        <f t="shared" si="13"/>
        <v>0.63768115942028991</v>
      </c>
      <c r="BS22" s="92">
        <f t="shared" si="13"/>
        <v>0.60869565217391308</v>
      </c>
      <c r="BT22" s="84">
        <f t="shared" si="13"/>
        <v>0.55072463768115942</v>
      </c>
      <c r="BU22" s="91">
        <f t="shared" si="13"/>
        <v>0.49275362318840582</v>
      </c>
      <c r="BV22" s="92">
        <f t="shared" si="13"/>
        <v>0.43478260869565222</v>
      </c>
      <c r="BW22" s="93">
        <f t="shared" si="13"/>
        <v>0.37681159420289861</v>
      </c>
      <c r="BY22" s="92">
        <f t="shared" si="7"/>
        <v>0.2</v>
      </c>
      <c r="BZ22" s="92">
        <f t="shared" si="8"/>
        <v>0.60000000000000009</v>
      </c>
      <c r="CA22" s="92">
        <f t="shared" si="9"/>
        <v>0.75</v>
      </c>
      <c r="CB22" s="92">
        <f t="shared" si="10"/>
        <v>0.70000000000000007</v>
      </c>
      <c r="CC22" s="92">
        <f t="shared" si="11"/>
        <v>0.60000000000000009</v>
      </c>
      <c r="CD22" s="92">
        <f t="shared" si="12"/>
        <v>0.45</v>
      </c>
      <c r="CF22" s="1" t="s">
        <v>249</v>
      </c>
    </row>
    <row r="23" spans="2:84" s="1" customFormat="1" ht="12.5" customHeight="1" x14ac:dyDescent="0.3">
      <c r="B23" s="1" t="s">
        <v>484</v>
      </c>
      <c r="C23" s="20" t="s">
        <v>8</v>
      </c>
      <c r="D23" s="23">
        <v>50</v>
      </c>
      <c r="E23" s="22" t="s">
        <v>319</v>
      </c>
      <c r="F23" s="22"/>
      <c r="H23" s="83"/>
      <c r="I23" s="84">
        <f>2.4*1.2</f>
        <v>2.88</v>
      </c>
      <c r="J23" s="85" t="s">
        <v>447</v>
      </c>
      <c r="K23" s="86">
        <v>0.2</v>
      </c>
      <c r="L23" s="87">
        <v>0.3</v>
      </c>
      <c r="M23" s="88">
        <v>0.2</v>
      </c>
      <c r="N23" s="86">
        <v>0.3</v>
      </c>
      <c r="O23" s="87">
        <v>0.3</v>
      </c>
      <c r="P23" s="88">
        <v>0.5</v>
      </c>
      <c r="Q23" s="86">
        <v>0.6</v>
      </c>
      <c r="R23" s="87">
        <v>0.9</v>
      </c>
      <c r="S23" s="88">
        <v>1.2</v>
      </c>
      <c r="T23" s="86">
        <v>1.7</v>
      </c>
      <c r="U23" s="87">
        <v>2</v>
      </c>
      <c r="V23" s="88">
        <v>2.2999999999999998</v>
      </c>
      <c r="W23" s="86">
        <v>2.5</v>
      </c>
      <c r="X23" s="87">
        <v>2.6</v>
      </c>
      <c r="Y23" s="88">
        <v>2.6</v>
      </c>
      <c r="Z23" s="86">
        <v>2.2999999999999998</v>
      </c>
      <c r="AA23" s="87">
        <v>1.8</v>
      </c>
      <c r="AB23" s="89">
        <v>1.6</v>
      </c>
      <c r="AC23" s="90"/>
      <c r="AD23" s="91">
        <v>6.9444444444444448E-2</v>
      </c>
      <c r="AE23" s="92">
        <v>0.10416666666666667</v>
      </c>
      <c r="AF23" s="84">
        <v>6.9444444444444448E-2</v>
      </c>
      <c r="AG23" s="91">
        <v>0.10416666666666667</v>
      </c>
      <c r="AH23" s="92">
        <v>0.10416666666666667</v>
      </c>
      <c r="AI23" s="84">
        <v>0.1736111111111111</v>
      </c>
      <c r="AJ23" s="91">
        <v>0.20833333333333334</v>
      </c>
      <c r="AK23" s="92">
        <v>0.3125</v>
      </c>
      <c r="AL23" s="84">
        <v>0.41666666666666669</v>
      </c>
      <c r="AM23" s="91">
        <v>0.59027777777777779</v>
      </c>
      <c r="AN23" s="92">
        <v>0.69444444444444442</v>
      </c>
      <c r="AO23" s="84">
        <v>0.79861111111111105</v>
      </c>
      <c r="AP23" s="91">
        <v>0.86805555555555558</v>
      </c>
      <c r="AQ23" s="92">
        <v>0.90277777777777779</v>
      </c>
      <c r="AR23" s="84">
        <v>0.90277777777777779</v>
      </c>
      <c r="AS23" s="91">
        <v>0.79861111111111105</v>
      </c>
      <c r="AT23" s="92">
        <v>0.625</v>
      </c>
      <c r="AU23" s="93">
        <v>0.55555555555555558</v>
      </c>
      <c r="AV23" s="94"/>
      <c r="AW23" s="92">
        <f t="shared" si="1"/>
        <v>0.1</v>
      </c>
      <c r="AX23" s="92">
        <f t="shared" si="2"/>
        <v>0.15000000000000002</v>
      </c>
      <c r="AY23" s="92">
        <f t="shared" si="3"/>
        <v>0.30000000000000004</v>
      </c>
      <c r="AZ23" s="92">
        <f t="shared" si="4"/>
        <v>0.70000000000000007</v>
      </c>
      <c r="BA23" s="92">
        <f t="shared" si="5"/>
        <v>0.9</v>
      </c>
      <c r="BB23" s="92">
        <f t="shared" si="6"/>
        <v>0.65</v>
      </c>
      <c r="BC23" s="92"/>
      <c r="BD23" s="3" t="s">
        <v>485</v>
      </c>
      <c r="BE23" s="95"/>
      <c r="BF23" s="91">
        <f t="shared" si="14"/>
        <v>6.9444444444444448E-2</v>
      </c>
      <c r="BG23" s="92">
        <f t="shared" si="14"/>
        <v>0.10416666666666667</v>
      </c>
      <c r="BH23" s="84">
        <f t="shared" si="14"/>
        <v>6.9444444444444448E-2</v>
      </c>
      <c r="BI23" s="91">
        <f t="shared" si="14"/>
        <v>0.10416666666666667</v>
      </c>
      <c r="BJ23" s="92">
        <f t="shared" si="14"/>
        <v>0.10416666666666667</v>
      </c>
      <c r="BK23" s="84">
        <f t="shared" si="14"/>
        <v>0.1736111111111111</v>
      </c>
      <c r="BL23" s="91">
        <f t="shared" si="14"/>
        <v>0.20833333333333334</v>
      </c>
      <c r="BM23" s="92">
        <f t="shared" si="14"/>
        <v>0.3125</v>
      </c>
      <c r="BN23" s="84">
        <f t="shared" si="14"/>
        <v>0.41666666666666669</v>
      </c>
      <c r="BO23" s="91">
        <f t="shared" si="14"/>
        <v>0.59027777777777779</v>
      </c>
      <c r="BP23" s="92">
        <f t="shared" si="13"/>
        <v>0.69444444444444442</v>
      </c>
      <c r="BQ23" s="84">
        <f t="shared" si="13"/>
        <v>0.79861111111111105</v>
      </c>
      <c r="BR23" s="91">
        <f t="shared" si="13"/>
        <v>0.86805555555555558</v>
      </c>
      <c r="BS23" s="92">
        <f t="shared" si="13"/>
        <v>0.90277777777777779</v>
      </c>
      <c r="BT23" s="84">
        <f t="shared" si="13"/>
        <v>0.90277777777777779</v>
      </c>
      <c r="BU23" s="91">
        <f t="shared" si="13"/>
        <v>0.79861111111111105</v>
      </c>
      <c r="BV23" s="92">
        <f t="shared" si="13"/>
        <v>0.625</v>
      </c>
      <c r="BW23" s="93">
        <f t="shared" si="13"/>
        <v>0.55555555555555558</v>
      </c>
      <c r="BY23" s="92">
        <f t="shared" si="7"/>
        <v>0.1</v>
      </c>
      <c r="BZ23" s="92">
        <f t="shared" si="8"/>
        <v>0.15000000000000002</v>
      </c>
      <c r="CA23" s="92">
        <f t="shared" si="9"/>
        <v>0.30000000000000004</v>
      </c>
      <c r="CB23" s="92">
        <f t="shared" si="10"/>
        <v>0.70000000000000007</v>
      </c>
      <c r="CC23" s="92">
        <f t="shared" si="11"/>
        <v>0.9</v>
      </c>
      <c r="CD23" s="92">
        <f t="shared" si="12"/>
        <v>0.65</v>
      </c>
      <c r="CF23" s="1" t="s">
        <v>485</v>
      </c>
    </row>
    <row r="24" spans="2:84" s="1" customFormat="1" ht="12.5" customHeight="1" x14ac:dyDescent="0.3">
      <c r="B24" s="1" t="s">
        <v>486</v>
      </c>
      <c r="C24" s="20" t="s">
        <v>8</v>
      </c>
      <c r="D24" s="23">
        <v>200</v>
      </c>
      <c r="E24" s="22" t="s">
        <v>319</v>
      </c>
      <c r="F24" s="22"/>
      <c r="H24" s="83"/>
      <c r="I24" s="84">
        <f>2.4*1.2</f>
        <v>2.88</v>
      </c>
      <c r="J24" s="85" t="s">
        <v>447</v>
      </c>
      <c r="K24" s="86">
        <v>0.3</v>
      </c>
      <c r="L24" s="87">
        <v>0.7</v>
      </c>
      <c r="M24" s="88">
        <v>0.6</v>
      </c>
      <c r="N24" s="86">
        <v>1.2</v>
      </c>
      <c r="O24" s="87">
        <v>1.4</v>
      </c>
      <c r="P24" s="88">
        <v>1.9</v>
      </c>
      <c r="Q24" s="86">
        <v>2.1</v>
      </c>
      <c r="R24" s="87">
        <v>2.4</v>
      </c>
      <c r="S24" s="88">
        <v>2.4</v>
      </c>
      <c r="T24" s="86">
        <v>2.2000000000000002</v>
      </c>
      <c r="U24" s="87">
        <v>1.8</v>
      </c>
      <c r="V24" s="88">
        <v>2</v>
      </c>
      <c r="W24" s="86">
        <v>2.2000000000000002</v>
      </c>
      <c r="X24" s="87">
        <v>2.1</v>
      </c>
      <c r="Y24" s="88">
        <v>2.2000000000000002</v>
      </c>
      <c r="Z24" s="86">
        <v>2.1</v>
      </c>
      <c r="AA24" s="87">
        <v>2</v>
      </c>
      <c r="AB24" s="89">
        <v>1.9</v>
      </c>
      <c r="AC24" s="90"/>
      <c r="AD24" s="91">
        <v>0.10416666666666667</v>
      </c>
      <c r="AE24" s="92">
        <v>0.24305555555555555</v>
      </c>
      <c r="AF24" s="84">
        <v>0.20833333333333334</v>
      </c>
      <c r="AG24" s="91">
        <v>0.41666666666666669</v>
      </c>
      <c r="AH24" s="92">
        <v>0.4861111111111111</v>
      </c>
      <c r="AI24" s="84">
        <v>0.65972222222222221</v>
      </c>
      <c r="AJ24" s="91">
        <v>0.72916666666666674</v>
      </c>
      <c r="AK24" s="92">
        <v>0.83333333333333337</v>
      </c>
      <c r="AL24" s="84">
        <v>0.83333333333333337</v>
      </c>
      <c r="AM24" s="91">
        <v>0.76388888888888895</v>
      </c>
      <c r="AN24" s="92">
        <v>0.625</v>
      </c>
      <c r="AO24" s="84">
        <v>0.69444444444444442</v>
      </c>
      <c r="AP24" s="91">
        <v>0.76388888888888895</v>
      </c>
      <c r="AQ24" s="92">
        <v>0.72916666666666674</v>
      </c>
      <c r="AR24" s="84">
        <v>0.76388888888888895</v>
      </c>
      <c r="AS24" s="91">
        <v>0.72916666666666674</v>
      </c>
      <c r="AT24" s="92">
        <v>0.69444444444444442</v>
      </c>
      <c r="AU24" s="93">
        <v>0.65972222222222221</v>
      </c>
      <c r="AV24" s="94"/>
      <c r="AW24" s="92">
        <f t="shared" si="1"/>
        <v>0.2</v>
      </c>
      <c r="AX24" s="92">
        <f t="shared" si="2"/>
        <v>0.5</v>
      </c>
      <c r="AY24" s="92">
        <f t="shared" si="3"/>
        <v>0.8</v>
      </c>
      <c r="AZ24" s="92">
        <f t="shared" si="4"/>
        <v>0.70000000000000007</v>
      </c>
      <c r="BA24" s="92">
        <f t="shared" si="5"/>
        <v>0.75</v>
      </c>
      <c r="BB24" s="92">
        <f t="shared" si="6"/>
        <v>0.70000000000000007</v>
      </c>
      <c r="BC24" s="92"/>
      <c r="BD24" s="3" t="s">
        <v>119</v>
      </c>
      <c r="BE24" s="95"/>
      <c r="BF24" s="91">
        <f t="shared" si="14"/>
        <v>0.10416666666666667</v>
      </c>
      <c r="BG24" s="92">
        <f t="shared" si="14"/>
        <v>0.24305555555555555</v>
      </c>
      <c r="BH24" s="84">
        <f t="shared" si="14"/>
        <v>0.20833333333333334</v>
      </c>
      <c r="BI24" s="91">
        <f t="shared" si="14"/>
        <v>0.41666666666666669</v>
      </c>
      <c r="BJ24" s="92">
        <f t="shared" si="14"/>
        <v>0.4861111111111111</v>
      </c>
      <c r="BK24" s="84">
        <f t="shared" si="14"/>
        <v>0.65972222222222221</v>
      </c>
      <c r="BL24" s="91">
        <f t="shared" si="14"/>
        <v>0.72916666666666674</v>
      </c>
      <c r="BM24" s="92">
        <f t="shared" si="14"/>
        <v>0.83333333333333337</v>
      </c>
      <c r="BN24" s="84">
        <f t="shared" si="14"/>
        <v>0.83333333333333337</v>
      </c>
      <c r="BO24" s="91">
        <f t="shared" si="14"/>
        <v>0.76388888888888895</v>
      </c>
      <c r="BP24" s="92">
        <f t="shared" si="13"/>
        <v>0.625</v>
      </c>
      <c r="BQ24" s="84">
        <f t="shared" si="13"/>
        <v>0.69444444444444442</v>
      </c>
      <c r="BR24" s="91">
        <f t="shared" si="13"/>
        <v>0.76388888888888895</v>
      </c>
      <c r="BS24" s="92">
        <f t="shared" si="13"/>
        <v>0.72916666666666674</v>
      </c>
      <c r="BT24" s="84">
        <f t="shared" si="13"/>
        <v>0.76388888888888895</v>
      </c>
      <c r="BU24" s="91">
        <f t="shared" si="13"/>
        <v>0.72916666666666674</v>
      </c>
      <c r="BV24" s="92">
        <f t="shared" si="13"/>
        <v>0.69444444444444442</v>
      </c>
      <c r="BW24" s="93">
        <f t="shared" si="13"/>
        <v>0.65972222222222221</v>
      </c>
      <c r="BY24" s="92">
        <f t="shared" si="7"/>
        <v>0.2</v>
      </c>
      <c r="BZ24" s="92">
        <f t="shared" si="8"/>
        <v>0.5</v>
      </c>
      <c r="CA24" s="92">
        <f t="shared" si="9"/>
        <v>0.8</v>
      </c>
      <c r="CB24" s="92">
        <f t="shared" si="10"/>
        <v>0.70000000000000007</v>
      </c>
      <c r="CC24" s="92">
        <f t="shared" si="11"/>
        <v>0.75</v>
      </c>
      <c r="CD24" s="92">
        <f t="shared" si="12"/>
        <v>0.70000000000000007</v>
      </c>
      <c r="CF24" s="1" t="s">
        <v>119</v>
      </c>
    </row>
    <row r="25" spans="2:84" s="1" customFormat="1" ht="12.5" customHeight="1" x14ac:dyDescent="0.3">
      <c r="B25" s="1" t="s">
        <v>487</v>
      </c>
      <c r="C25" s="20" t="s">
        <v>8</v>
      </c>
      <c r="D25" s="23">
        <v>200</v>
      </c>
      <c r="E25" s="22" t="s">
        <v>319</v>
      </c>
      <c r="F25" s="22"/>
      <c r="H25" s="83"/>
      <c r="I25" s="84">
        <f>4.8*0.6</f>
        <v>2.88</v>
      </c>
      <c r="J25" s="85" t="s">
        <v>488</v>
      </c>
      <c r="K25" s="86">
        <v>0.2</v>
      </c>
      <c r="L25" s="87">
        <v>0.5</v>
      </c>
      <c r="M25" s="88">
        <v>1</v>
      </c>
      <c r="N25" s="86">
        <v>1.4</v>
      </c>
      <c r="O25" s="87">
        <v>1.7</v>
      </c>
      <c r="P25" s="88">
        <v>1.9</v>
      </c>
      <c r="Q25" s="86">
        <v>2.4</v>
      </c>
      <c r="R25" s="87">
        <v>2.6</v>
      </c>
      <c r="S25" s="88">
        <v>2.6</v>
      </c>
      <c r="T25" s="86">
        <v>2.2000000000000002</v>
      </c>
      <c r="U25" s="87">
        <v>1.9</v>
      </c>
      <c r="V25" s="88">
        <v>2.2000000000000002</v>
      </c>
      <c r="W25" s="86">
        <v>2.4</v>
      </c>
      <c r="X25" s="87">
        <v>2.2999999999999998</v>
      </c>
      <c r="Y25" s="88">
        <v>2.2999999999999998</v>
      </c>
      <c r="Z25" s="86">
        <v>2.2000000000000002</v>
      </c>
      <c r="AA25" s="87">
        <v>2.1</v>
      </c>
      <c r="AB25" s="89">
        <v>2</v>
      </c>
      <c r="AC25" s="90"/>
      <c r="AD25" s="91">
        <v>6.9444444444444448E-2</v>
      </c>
      <c r="AE25" s="92">
        <v>0.1736111111111111</v>
      </c>
      <c r="AF25" s="84">
        <v>0.34722222222222221</v>
      </c>
      <c r="AG25" s="91">
        <v>0.4861111111111111</v>
      </c>
      <c r="AH25" s="92">
        <v>0.59027777777777779</v>
      </c>
      <c r="AI25" s="84">
        <v>0.65972222222222221</v>
      </c>
      <c r="AJ25" s="91">
        <v>0.83333333333333337</v>
      </c>
      <c r="AK25" s="92">
        <v>0.90277777777777779</v>
      </c>
      <c r="AL25" s="84">
        <v>0.90277777777777779</v>
      </c>
      <c r="AM25" s="91">
        <v>0.76388888888888895</v>
      </c>
      <c r="AN25" s="92">
        <v>0.65972222222222221</v>
      </c>
      <c r="AO25" s="84">
        <v>0.76388888888888895</v>
      </c>
      <c r="AP25" s="91">
        <v>0.83333333333333337</v>
      </c>
      <c r="AQ25" s="92">
        <v>0.79861111111111105</v>
      </c>
      <c r="AR25" s="84">
        <v>0.79861111111111105</v>
      </c>
      <c r="AS25" s="91">
        <v>0.76388888888888895</v>
      </c>
      <c r="AT25" s="92">
        <v>0.72916666666666674</v>
      </c>
      <c r="AU25" s="93">
        <v>0.69444444444444442</v>
      </c>
      <c r="AV25" s="94"/>
      <c r="AW25" s="92">
        <f t="shared" si="1"/>
        <v>0.2</v>
      </c>
      <c r="AX25" s="92">
        <f t="shared" si="2"/>
        <v>0.60000000000000009</v>
      </c>
      <c r="AY25" s="92">
        <f t="shared" si="3"/>
        <v>0.9</v>
      </c>
      <c r="AZ25" s="92">
        <f t="shared" si="4"/>
        <v>0.75</v>
      </c>
      <c r="BA25" s="92">
        <f t="shared" si="5"/>
        <v>0.8</v>
      </c>
      <c r="BB25" s="92">
        <f t="shared" si="6"/>
        <v>0.75</v>
      </c>
      <c r="BC25" s="92"/>
      <c r="BD25" s="3" t="s">
        <v>24</v>
      </c>
      <c r="BE25" s="95"/>
      <c r="BF25" s="91">
        <f t="shared" si="14"/>
        <v>6.9444444444444448E-2</v>
      </c>
      <c r="BG25" s="92">
        <f t="shared" si="14"/>
        <v>0.1736111111111111</v>
      </c>
      <c r="BH25" s="84">
        <f t="shared" si="14"/>
        <v>0.34722222222222221</v>
      </c>
      <c r="BI25" s="91">
        <f t="shared" si="14"/>
        <v>0.4861111111111111</v>
      </c>
      <c r="BJ25" s="92">
        <f t="shared" si="14"/>
        <v>0.59027777777777779</v>
      </c>
      <c r="BK25" s="84">
        <f t="shared" si="14"/>
        <v>0.65972222222222221</v>
      </c>
      <c r="BL25" s="91">
        <f t="shared" si="14"/>
        <v>0.83333333333333337</v>
      </c>
      <c r="BM25" s="92">
        <f t="shared" si="14"/>
        <v>0.90277777777777779</v>
      </c>
      <c r="BN25" s="84">
        <f t="shared" si="14"/>
        <v>0.90277777777777779</v>
      </c>
      <c r="BO25" s="91">
        <f t="shared" si="14"/>
        <v>0.76388888888888895</v>
      </c>
      <c r="BP25" s="92">
        <f t="shared" si="13"/>
        <v>0.65972222222222221</v>
      </c>
      <c r="BQ25" s="84">
        <f t="shared" si="13"/>
        <v>0.76388888888888895</v>
      </c>
      <c r="BR25" s="91">
        <f t="shared" si="13"/>
        <v>0.83333333333333337</v>
      </c>
      <c r="BS25" s="92">
        <f t="shared" si="13"/>
        <v>0.79861111111111105</v>
      </c>
      <c r="BT25" s="84">
        <f t="shared" si="13"/>
        <v>0.79861111111111105</v>
      </c>
      <c r="BU25" s="91">
        <f t="shared" si="13"/>
        <v>0.76388888888888895</v>
      </c>
      <c r="BV25" s="92">
        <f t="shared" si="13"/>
        <v>0.72916666666666674</v>
      </c>
      <c r="BW25" s="93">
        <f t="shared" si="13"/>
        <v>0.69444444444444442</v>
      </c>
      <c r="BY25" s="92">
        <f t="shared" si="7"/>
        <v>0.2</v>
      </c>
      <c r="BZ25" s="92">
        <f t="shared" si="8"/>
        <v>0.60000000000000009</v>
      </c>
      <c r="CA25" s="92">
        <f t="shared" si="9"/>
        <v>0.9</v>
      </c>
      <c r="CB25" s="92">
        <f t="shared" si="10"/>
        <v>0.75</v>
      </c>
      <c r="CC25" s="92">
        <f t="shared" si="11"/>
        <v>0.8</v>
      </c>
      <c r="CD25" s="92">
        <f t="shared" si="12"/>
        <v>0.75</v>
      </c>
      <c r="CF25" s="1" t="s">
        <v>24</v>
      </c>
    </row>
    <row r="26" spans="2:84" s="1" customFormat="1" ht="12.5" customHeight="1" x14ac:dyDescent="0.3">
      <c r="B26" s="1" t="s">
        <v>489</v>
      </c>
      <c r="C26" s="20" t="s">
        <v>490</v>
      </c>
      <c r="D26" s="23">
        <v>200</v>
      </c>
      <c r="E26" s="22" t="s">
        <v>315</v>
      </c>
      <c r="F26" s="22" t="s">
        <v>523</v>
      </c>
      <c r="H26" s="83"/>
      <c r="I26" s="84">
        <f>3*1.2</f>
        <v>3.5999999999999996</v>
      </c>
      <c r="J26" s="85" t="s">
        <v>491</v>
      </c>
      <c r="K26" s="86">
        <v>0.5</v>
      </c>
      <c r="L26" s="87">
        <v>0.9</v>
      </c>
      <c r="M26" s="88">
        <v>1.8</v>
      </c>
      <c r="N26" s="86">
        <v>2.8</v>
      </c>
      <c r="O26" s="87">
        <v>2.8</v>
      </c>
      <c r="P26" s="88">
        <v>3.3</v>
      </c>
      <c r="Q26" s="86">
        <v>4.4000000000000004</v>
      </c>
      <c r="R26" s="87">
        <v>5.0999999999999996</v>
      </c>
      <c r="S26" s="88">
        <v>5.4</v>
      </c>
      <c r="T26" s="86">
        <v>5.2</v>
      </c>
      <c r="U26" s="87">
        <v>4.8</v>
      </c>
      <c r="V26" s="88">
        <v>4.2</v>
      </c>
      <c r="W26" s="86">
        <v>3.9</v>
      </c>
      <c r="X26" s="87">
        <v>3.8</v>
      </c>
      <c r="Y26" s="88">
        <v>4.2</v>
      </c>
      <c r="Z26" s="86">
        <v>4.3</v>
      </c>
      <c r="AA26" s="87">
        <v>3.4</v>
      </c>
      <c r="AB26" s="89">
        <v>3</v>
      </c>
      <c r="AC26" s="90"/>
      <c r="AD26" s="91">
        <v>0.1388888888888889</v>
      </c>
      <c r="AE26" s="92">
        <v>0.25000000000000006</v>
      </c>
      <c r="AF26" s="84">
        <v>0.50000000000000011</v>
      </c>
      <c r="AG26" s="91">
        <v>0.77777777777777779</v>
      </c>
      <c r="AH26" s="92">
        <v>0.77777777777777779</v>
      </c>
      <c r="AI26" s="84">
        <v>0.91666666666666674</v>
      </c>
      <c r="AJ26" s="91">
        <v>1.2222222222222225</v>
      </c>
      <c r="AK26" s="92">
        <v>1.4166666666666667</v>
      </c>
      <c r="AL26" s="84">
        <v>1.5000000000000002</v>
      </c>
      <c r="AM26" s="91">
        <v>1.4444444444444446</v>
      </c>
      <c r="AN26" s="92">
        <v>1.3333333333333335</v>
      </c>
      <c r="AO26" s="84">
        <v>1.1666666666666667</v>
      </c>
      <c r="AP26" s="91">
        <v>1.0833333333333335</v>
      </c>
      <c r="AQ26" s="92">
        <v>1.0555555555555556</v>
      </c>
      <c r="AR26" s="84">
        <v>1.1666666666666667</v>
      </c>
      <c r="AS26" s="91">
        <v>1.1944444444444444</v>
      </c>
      <c r="AT26" s="92">
        <v>0.94444444444444453</v>
      </c>
      <c r="AU26" s="93">
        <v>0.83333333333333337</v>
      </c>
      <c r="AV26" s="94"/>
      <c r="AW26" s="92">
        <f t="shared" si="1"/>
        <v>0.30000000000000004</v>
      </c>
      <c r="AX26" s="92">
        <f t="shared" si="2"/>
        <v>0.8</v>
      </c>
      <c r="AY26" s="92">
        <f t="shared" si="3"/>
        <v>1.4000000000000001</v>
      </c>
      <c r="AZ26" s="92">
        <f t="shared" si="4"/>
        <v>1.3</v>
      </c>
      <c r="BA26" s="92">
        <f t="shared" si="5"/>
        <v>1.1000000000000001</v>
      </c>
      <c r="BB26" s="92">
        <f t="shared" si="6"/>
        <v>1</v>
      </c>
      <c r="BC26" s="92"/>
      <c r="BD26" s="3" t="s">
        <v>50</v>
      </c>
      <c r="BE26" s="95"/>
      <c r="BF26" s="91">
        <f t="shared" si="14"/>
        <v>0.1388888888888889</v>
      </c>
      <c r="BG26" s="92">
        <f t="shared" si="14"/>
        <v>0.25000000000000006</v>
      </c>
      <c r="BH26" s="84">
        <f t="shared" si="14"/>
        <v>0.50000000000000011</v>
      </c>
      <c r="BI26" s="91">
        <f t="shared" si="14"/>
        <v>0.77777777777777779</v>
      </c>
      <c r="BJ26" s="92">
        <f t="shared" si="14"/>
        <v>0.77777777777777779</v>
      </c>
      <c r="BK26" s="84">
        <f t="shared" si="14"/>
        <v>0.91666666666666674</v>
      </c>
      <c r="BL26" s="91">
        <f t="shared" si="14"/>
        <v>1</v>
      </c>
      <c r="BM26" s="92">
        <f t="shared" si="14"/>
        <v>1</v>
      </c>
      <c r="BN26" s="84">
        <f t="shared" si="14"/>
        <v>1</v>
      </c>
      <c r="BO26" s="91">
        <f t="shared" si="14"/>
        <v>1</v>
      </c>
      <c r="BP26" s="92">
        <f t="shared" si="13"/>
        <v>1</v>
      </c>
      <c r="BQ26" s="84">
        <f t="shared" si="13"/>
        <v>1</v>
      </c>
      <c r="BR26" s="91">
        <f t="shared" si="13"/>
        <v>1</v>
      </c>
      <c r="BS26" s="92">
        <f t="shared" si="13"/>
        <v>1</v>
      </c>
      <c r="BT26" s="84">
        <f t="shared" si="13"/>
        <v>1</v>
      </c>
      <c r="BU26" s="91">
        <f t="shared" si="13"/>
        <v>1</v>
      </c>
      <c r="BV26" s="92">
        <f t="shared" si="13"/>
        <v>0.94444444444444453</v>
      </c>
      <c r="BW26" s="93">
        <f t="shared" si="13"/>
        <v>0.83333333333333337</v>
      </c>
      <c r="BY26" s="92">
        <f t="shared" si="7"/>
        <v>0.30000000000000004</v>
      </c>
      <c r="BZ26" s="92">
        <f t="shared" si="8"/>
        <v>0.8</v>
      </c>
      <c r="CA26" s="92">
        <f t="shared" si="9"/>
        <v>1</v>
      </c>
      <c r="CB26" s="92">
        <f t="shared" si="10"/>
        <v>1</v>
      </c>
      <c r="CC26" s="92">
        <f t="shared" si="11"/>
        <v>1</v>
      </c>
      <c r="CD26" s="92">
        <f t="shared" si="12"/>
        <v>0.95000000000000007</v>
      </c>
      <c r="CF26" s="1" t="s">
        <v>50</v>
      </c>
    </row>
    <row r="27" spans="2:84" s="1" customFormat="1" ht="12.5" customHeight="1" x14ac:dyDescent="0.3">
      <c r="B27" s="1" t="s">
        <v>492</v>
      </c>
      <c r="C27" s="20" t="s">
        <v>490</v>
      </c>
      <c r="D27" s="23">
        <v>400</v>
      </c>
      <c r="E27" s="22" t="s">
        <v>315</v>
      </c>
      <c r="F27" s="22" t="s">
        <v>523</v>
      </c>
      <c r="H27" s="83"/>
      <c r="I27" s="84">
        <f>3*1.2</f>
        <v>3.5999999999999996</v>
      </c>
      <c r="J27" s="85" t="s">
        <v>491</v>
      </c>
      <c r="K27" s="86">
        <v>0.5</v>
      </c>
      <c r="L27" s="87">
        <v>1</v>
      </c>
      <c r="M27" s="88">
        <v>2.5</v>
      </c>
      <c r="N27" s="86">
        <v>3</v>
      </c>
      <c r="O27" s="87">
        <v>2.8</v>
      </c>
      <c r="P27" s="88">
        <v>3.2</v>
      </c>
      <c r="Q27" s="86">
        <v>4.0999999999999996</v>
      </c>
      <c r="R27" s="87">
        <v>4.5</v>
      </c>
      <c r="S27" s="88">
        <v>5.4</v>
      </c>
      <c r="T27" s="86">
        <v>5.8</v>
      </c>
      <c r="U27" s="87">
        <v>5.3</v>
      </c>
      <c r="V27" s="88">
        <v>4.5999999999999996</v>
      </c>
      <c r="W27" s="86">
        <v>4.3</v>
      </c>
      <c r="X27" s="87">
        <v>4.5</v>
      </c>
      <c r="Y27" s="88">
        <v>4.8</v>
      </c>
      <c r="Z27" s="86">
        <v>5</v>
      </c>
      <c r="AA27" s="87">
        <v>4</v>
      </c>
      <c r="AB27" s="89">
        <v>3.4</v>
      </c>
      <c r="AC27" s="90"/>
      <c r="AD27" s="91">
        <v>0.13888888888888901</v>
      </c>
      <c r="AE27" s="92">
        <v>0.27777777777777779</v>
      </c>
      <c r="AF27" s="84">
        <v>0.69444444444444453</v>
      </c>
      <c r="AG27" s="91">
        <v>0.83333333333333337</v>
      </c>
      <c r="AH27" s="92">
        <v>0.77777777777777779</v>
      </c>
      <c r="AI27" s="84">
        <v>0.88888888888888906</v>
      </c>
      <c r="AJ27" s="91">
        <v>1.1388888888888888</v>
      </c>
      <c r="AK27" s="92">
        <v>1.2500000000000002</v>
      </c>
      <c r="AL27" s="84">
        <v>1.5000000000000002</v>
      </c>
      <c r="AM27" s="91">
        <v>1.6111111111111112</v>
      </c>
      <c r="AN27" s="92">
        <v>1.4722222222222223</v>
      </c>
      <c r="AO27" s="84">
        <v>1.2777777777777779</v>
      </c>
      <c r="AP27" s="91">
        <v>1.1944444444444444</v>
      </c>
      <c r="AQ27" s="92">
        <v>1.2500000000000002</v>
      </c>
      <c r="AR27" s="84">
        <v>1.3333333333333335</v>
      </c>
      <c r="AS27" s="91">
        <v>1.3888888888888891</v>
      </c>
      <c r="AT27" s="92">
        <v>1.1111111111111112</v>
      </c>
      <c r="AU27" s="93">
        <v>0.94444444444444453</v>
      </c>
      <c r="AV27" s="94"/>
      <c r="AW27" s="92">
        <f t="shared" si="1"/>
        <v>0.35000000000000003</v>
      </c>
      <c r="AX27" s="92">
        <f t="shared" si="2"/>
        <v>0.85000000000000009</v>
      </c>
      <c r="AY27" s="92">
        <f t="shared" si="3"/>
        <v>1.3</v>
      </c>
      <c r="AZ27" s="92">
        <f t="shared" si="4"/>
        <v>1.4500000000000002</v>
      </c>
      <c r="BA27" s="92">
        <f t="shared" si="5"/>
        <v>1.25</v>
      </c>
      <c r="BB27" s="92">
        <f t="shared" si="6"/>
        <v>1.1500000000000001</v>
      </c>
      <c r="BC27" s="92"/>
      <c r="BD27" s="3" t="s">
        <v>50</v>
      </c>
      <c r="BE27" s="95"/>
      <c r="BF27" s="91">
        <f t="shared" si="14"/>
        <v>0.13888888888888901</v>
      </c>
      <c r="BG27" s="92">
        <f t="shared" si="14"/>
        <v>0.27777777777777779</v>
      </c>
      <c r="BH27" s="84">
        <f t="shared" si="14"/>
        <v>0.69444444444444453</v>
      </c>
      <c r="BI27" s="91">
        <f t="shared" si="14"/>
        <v>0.83333333333333337</v>
      </c>
      <c r="BJ27" s="92">
        <f t="shared" si="14"/>
        <v>0.77777777777777779</v>
      </c>
      <c r="BK27" s="84">
        <f t="shared" si="14"/>
        <v>0.88888888888888906</v>
      </c>
      <c r="BL27" s="91">
        <f t="shared" si="14"/>
        <v>1</v>
      </c>
      <c r="BM27" s="92">
        <f t="shared" si="14"/>
        <v>1</v>
      </c>
      <c r="BN27" s="84">
        <f t="shared" si="14"/>
        <v>1</v>
      </c>
      <c r="BO27" s="91">
        <f t="shared" si="14"/>
        <v>1</v>
      </c>
      <c r="BP27" s="92">
        <f t="shared" si="13"/>
        <v>1</v>
      </c>
      <c r="BQ27" s="84">
        <f t="shared" si="13"/>
        <v>1</v>
      </c>
      <c r="BR27" s="91">
        <f t="shared" si="13"/>
        <v>1</v>
      </c>
      <c r="BS27" s="92">
        <f t="shared" si="13"/>
        <v>1</v>
      </c>
      <c r="BT27" s="84">
        <f t="shared" si="13"/>
        <v>1</v>
      </c>
      <c r="BU27" s="91">
        <f t="shared" si="13"/>
        <v>1</v>
      </c>
      <c r="BV27" s="92">
        <f t="shared" si="13"/>
        <v>1</v>
      </c>
      <c r="BW27" s="93">
        <f t="shared" si="13"/>
        <v>0.94444444444444453</v>
      </c>
      <c r="BY27" s="92">
        <f t="shared" si="7"/>
        <v>0.35000000000000003</v>
      </c>
      <c r="BZ27" s="92">
        <f t="shared" si="8"/>
        <v>0.85000000000000009</v>
      </c>
      <c r="CA27" s="92">
        <f t="shared" si="9"/>
        <v>1</v>
      </c>
      <c r="CB27" s="92">
        <f t="shared" si="10"/>
        <v>1</v>
      </c>
      <c r="CC27" s="92">
        <f t="shared" si="11"/>
        <v>1</v>
      </c>
      <c r="CD27" s="92">
        <f t="shared" si="12"/>
        <v>1</v>
      </c>
      <c r="CF27" s="1" t="s">
        <v>50</v>
      </c>
    </row>
    <row r="28" spans="2:84" s="1" customFormat="1" ht="12.5" customHeight="1" x14ac:dyDescent="0.3">
      <c r="B28" s="1" t="s">
        <v>493</v>
      </c>
      <c r="C28" s="20" t="s">
        <v>8</v>
      </c>
      <c r="D28" s="23">
        <v>200</v>
      </c>
      <c r="E28" s="22" t="s">
        <v>319</v>
      </c>
      <c r="F28" s="22" t="s">
        <v>315</v>
      </c>
      <c r="G28" s="1" t="s">
        <v>524</v>
      </c>
      <c r="H28" s="83">
        <f>3*1.78*0.07/(3*0.9)</f>
        <v>0.13844444444444445</v>
      </c>
      <c r="I28" s="84">
        <f>3*0.9</f>
        <v>2.7</v>
      </c>
      <c r="J28" s="85" t="s">
        <v>471</v>
      </c>
      <c r="K28" s="86">
        <v>0.3</v>
      </c>
      <c r="L28" s="87">
        <v>0.5</v>
      </c>
      <c r="M28" s="88">
        <v>0.8</v>
      </c>
      <c r="N28" s="86">
        <v>1.3</v>
      </c>
      <c r="O28" s="87">
        <v>1.5</v>
      </c>
      <c r="P28" s="88">
        <v>2</v>
      </c>
      <c r="Q28" s="86">
        <v>2.1</v>
      </c>
      <c r="R28" s="87">
        <v>2.2999999999999998</v>
      </c>
      <c r="S28" s="88">
        <v>2.4</v>
      </c>
      <c r="T28" s="86">
        <v>2.1</v>
      </c>
      <c r="U28" s="87">
        <v>1.8</v>
      </c>
      <c r="V28" s="88">
        <v>2</v>
      </c>
      <c r="W28" s="86">
        <v>2.1</v>
      </c>
      <c r="X28" s="87">
        <v>2</v>
      </c>
      <c r="Y28" s="88">
        <v>1.9</v>
      </c>
      <c r="Z28" s="86">
        <v>1.9</v>
      </c>
      <c r="AA28" s="87">
        <v>1.8</v>
      </c>
      <c r="AB28" s="89">
        <v>1.7</v>
      </c>
      <c r="AC28" s="90"/>
      <c r="AD28" s="91">
        <v>0.1111111111111111</v>
      </c>
      <c r="AE28" s="92">
        <v>0.18518518518518517</v>
      </c>
      <c r="AF28" s="84">
        <v>0.29629629629629628</v>
      </c>
      <c r="AG28" s="91">
        <v>0.48148148148148145</v>
      </c>
      <c r="AH28" s="92">
        <v>0.55555555555555547</v>
      </c>
      <c r="AI28" s="84">
        <v>0.7407407407407407</v>
      </c>
      <c r="AJ28" s="91">
        <v>0.77777777777777779</v>
      </c>
      <c r="AK28" s="92">
        <v>0.85185185185185175</v>
      </c>
      <c r="AL28" s="84">
        <v>0.88888888888888884</v>
      </c>
      <c r="AM28" s="91">
        <v>0.77777777777777779</v>
      </c>
      <c r="AN28" s="92">
        <v>0.66666666666666663</v>
      </c>
      <c r="AO28" s="84">
        <v>0.7407407407407407</v>
      </c>
      <c r="AP28" s="91">
        <v>0.77777777777777779</v>
      </c>
      <c r="AQ28" s="92">
        <v>0.7407407407407407</v>
      </c>
      <c r="AR28" s="84">
        <v>0.70370370370370361</v>
      </c>
      <c r="AS28" s="91">
        <v>0.70370370370370361</v>
      </c>
      <c r="AT28" s="92">
        <v>0.66666666666666663</v>
      </c>
      <c r="AU28" s="93">
        <v>0.62962962962962954</v>
      </c>
      <c r="AV28" s="94"/>
      <c r="AW28" s="92">
        <f t="shared" si="1"/>
        <v>0.2</v>
      </c>
      <c r="AX28" s="92">
        <f t="shared" si="2"/>
        <v>0.60000000000000009</v>
      </c>
      <c r="AY28" s="92">
        <f t="shared" si="3"/>
        <v>0.85000000000000009</v>
      </c>
      <c r="AZ28" s="92">
        <f t="shared" si="4"/>
        <v>0.75</v>
      </c>
      <c r="BA28" s="92">
        <f t="shared" si="5"/>
        <v>0.75</v>
      </c>
      <c r="BB28" s="92">
        <f t="shared" si="6"/>
        <v>0.65</v>
      </c>
      <c r="BC28" s="92"/>
      <c r="BD28" s="3" t="s">
        <v>119</v>
      </c>
      <c r="BE28" s="95"/>
      <c r="BF28" s="91">
        <f t="shared" si="14"/>
        <v>0.1111111111111111</v>
      </c>
      <c r="BG28" s="92">
        <f t="shared" si="14"/>
        <v>0.18518518518518517</v>
      </c>
      <c r="BH28" s="84">
        <f t="shared" si="14"/>
        <v>0.29629629629629628</v>
      </c>
      <c r="BI28" s="91">
        <f t="shared" si="14"/>
        <v>0.48148148148148145</v>
      </c>
      <c r="BJ28" s="92">
        <f t="shared" si="14"/>
        <v>0.55555555555555547</v>
      </c>
      <c r="BK28" s="84">
        <f t="shared" si="14"/>
        <v>0.7407407407407407</v>
      </c>
      <c r="BL28" s="91">
        <f t="shared" si="14"/>
        <v>0.77777777777777779</v>
      </c>
      <c r="BM28" s="92">
        <f t="shared" si="14"/>
        <v>0.85185185185185175</v>
      </c>
      <c r="BN28" s="84">
        <f t="shared" si="14"/>
        <v>0.88888888888888884</v>
      </c>
      <c r="BO28" s="91">
        <f t="shared" si="14"/>
        <v>0.77777777777777779</v>
      </c>
      <c r="BP28" s="92">
        <f t="shared" si="13"/>
        <v>0.66666666666666663</v>
      </c>
      <c r="BQ28" s="84">
        <f t="shared" si="13"/>
        <v>0.7407407407407407</v>
      </c>
      <c r="BR28" s="91">
        <f t="shared" si="13"/>
        <v>0.77777777777777779</v>
      </c>
      <c r="BS28" s="92">
        <f t="shared" si="13"/>
        <v>0.7407407407407407</v>
      </c>
      <c r="BT28" s="84">
        <f t="shared" si="13"/>
        <v>0.70370370370370361</v>
      </c>
      <c r="BU28" s="91">
        <f t="shared" si="13"/>
        <v>0.70370370370370361</v>
      </c>
      <c r="BV28" s="92">
        <f t="shared" si="13"/>
        <v>0.66666666666666663</v>
      </c>
      <c r="BW28" s="93">
        <f t="shared" si="13"/>
        <v>0.62962962962962954</v>
      </c>
      <c r="BY28" s="92">
        <f t="shared" si="7"/>
        <v>0.2</v>
      </c>
      <c r="BZ28" s="92">
        <f t="shared" si="8"/>
        <v>0.60000000000000009</v>
      </c>
      <c r="CA28" s="92">
        <f t="shared" si="9"/>
        <v>0.85000000000000009</v>
      </c>
      <c r="CB28" s="92">
        <f t="shared" si="10"/>
        <v>0.75</v>
      </c>
      <c r="CC28" s="92">
        <f t="shared" si="11"/>
        <v>0.75</v>
      </c>
      <c r="CD28" s="92">
        <f t="shared" si="12"/>
        <v>0.65</v>
      </c>
      <c r="CF28" s="1" t="s">
        <v>119</v>
      </c>
    </row>
    <row r="29" spans="2:84" s="1" customFormat="1" ht="12.5" customHeight="1" x14ac:dyDescent="0.3">
      <c r="B29" s="1" t="s">
        <v>494</v>
      </c>
      <c r="C29" s="20" t="s">
        <v>8</v>
      </c>
      <c r="D29" s="23">
        <v>200</v>
      </c>
      <c r="E29" s="22" t="s">
        <v>319</v>
      </c>
      <c r="F29" s="22" t="s">
        <v>525</v>
      </c>
      <c r="G29" s="1" t="s">
        <v>526</v>
      </c>
      <c r="H29" s="83">
        <f>(8*2.8*0.075)/(3*0.9)</f>
        <v>0.62222222222222212</v>
      </c>
      <c r="I29" s="84">
        <f>3*0.9</f>
        <v>2.7</v>
      </c>
      <c r="J29" s="85" t="s">
        <v>471</v>
      </c>
      <c r="K29" s="86">
        <v>0.3</v>
      </c>
      <c r="L29" s="87">
        <v>0.7</v>
      </c>
      <c r="M29" s="88">
        <v>1.2</v>
      </c>
      <c r="N29" s="86">
        <v>1.7</v>
      </c>
      <c r="O29" s="87">
        <v>1.9</v>
      </c>
      <c r="P29" s="88">
        <v>2.5</v>
      </c>
      <c r="Q29" s="86">
        <v>2.8</v>
      </c>
      <c r="R29" s="87">
        <v>3</v>
      </c>
      <c r="S29" s="88">
        <v>3</v>
      </c>
      <c r="T29" s="86">
        <v>2.7</v>
      </c>
      <c r="U29" s="87">
        <v>2.4</v>
      </c>
      <c r="V29" s="88">
        <v>2.7</v>
      </c>
      <c r="W29" s="86">
        <v>2.6</v>
      </c>
      <c r="X29" s="87">
        <v>2.6</v>
      </c>
      <c r="Y29" s="88">
        <v>2.5</v>
      </c>
      <c r="Z29" s="86">
        <v>2.4</v>
      </c>
      <c r="AA29" s="87">
        <v>2.2999999999999998</v>
      </c>
      <c r="AB29" s="89">
        <v>2.2000000000000002</v>
      </c>
      <c r="AC29" s="90"/>
      <c r="AD29" s="91">
        <v>0.1111111111111111</v>
      </c>
      <c r="AE29" s="92">
        <v>0.25925925925925924</v>
      </c>
      <c r="AF29" s="84">
        <v>0.44444444444444442</v>
      </c>
      <c r="AG29" s="91">
        <v>0.62962962962962954</v>
      </c>
      <c r="AH29" s="92">
        <v>0.70370370370370361</v>
      </c>
      <c r="AI29" s="84">
        <v>0.92592592592592582</v>
      </c>
      <c r="AJ29" s="91">
        <v>1.037037037037037</v>
      </c>
      <c r="AK29" s="92">
        <v>1.1111111111111109</v>
      </c>
      <c r="AL29" s="84">
        <v>1.1111111111111109</v>
      </c>
      <c r="AM29" s="91">
        <v>1</v>
      </c>
      <c r="AN29" s="92">
        <v>0.88888888888888884</v>
      </c>
      <c r="AO29" s="84">
        <v>1</v>
      </c>
      <c r="AP29" s="91">
        <v>0.96296296296296291</v>
      </c>
      <c r="AQ29" s="92">
        <v>0.96296296296296291</v>
      </c>
      <c r="AR29" s="84">
        <v>0.92592592592592582</v>
      </c>
      <c r="AS29" s="91">
        <v>0.88888888888888884</v>
      </c>
      <c r="AT29" s="92">
        <v>0.85185185185185175</v>
      </c>
      <c r="AU29" s="93">
        <v>0.81481481481481488</v>
      </c>
      <c r="AV29" s="94"/>
      <c r="AW29" s="92">
        <f t="shared" si="1"/>
        <v>0.25</v>
      </c>
      <c r="AX29" s="92">
        <f t="shared" si="2"/>
        <v>0.75</v>
      </c>
      <c r="AY29" s="92">
        <f t="shared" si="3"/>
        <v>1.1000000000000001</v>
      </c>
      <c r="AZ29" s="92">
        <f t="shared" si="4"/>
        <v>0.95000000000000007</v>
      </c>
      <c r="BA29" s="92">
        <f t="shared" si="5"/>
        <v>0.95000000000000007</v>
      </c>
      <c r="BB29" s="92">
        <f t="shared" si="6"/>
        <v>0.85000000000000009</v>
      </c>
      <c r="BC29" s="92"/>
      <c r="BD29" s="3" t="s">
        <v>50</v>
      </c>
      <c r="BE29" s="95"/>
      <c r="BF29" s="91">
        <f t="shared" si="14"/>
        <v>0.1111111111111111</v>
      </c>
      <c r="BG29" s="92">
        <f t="shared" si="14"/>
        <v>0.25925925925925924</v>
      </c>
      <c r="BH29" s="84">
        <f t="shared" si="14"/>
        <v>0.44444444444444442</v>
      </c>
      <c r="BI29" s="91">
        <f t="shared" si="14"/>
        <v>0.62962962962962954</v>
      </c>
      <c r="BJ29" s="92">
        <f t="shared" si="14"/>
        <v>0.70370370370370361</v>
      </c>
      <c r="BK29" s="84">
        <f t="shared" si="14"/>
        <v>0.92592592592592582</v>
      </c>
      <c r="BL29" s="91">
        <f t="shared" si="14"/>
        <v>1</v>
      </c>
      <c r="BM29" s="92">
        <f t="shared" si="14"/>
        <v>1</v>
      </c>
      <c r="BN29" s="84">
        <f t="shared" si="14"/>
        <v>1</v>
      </c>
      <c r="BO29" s="91">
        <f t="shared" si="14"/>
        <v>1</v>
      </c>
      <c r="BP29" s="92">
        <f t="shared" si="13"/>
        <v>0.88888888888888884</v>
      </c>
      <c r="BQ29" s="84">
        <f t="shared" si="13"/>
        <v>1</v>
      </c>
      <c r="BR29" s="91">
        <f t="shared" si="13"/>
        <v>0.96296296296296291</v>
      </c>
      <c r="BS29" s="92">
        <f t="shared" si="13"/>
        <v>0.96296296296296291</v>
      </c>
      <c r="BT29" s="84">
        <f t="shared" si="13"/>
        <v>0.92592592592592582</v>
      </c>
      <c r="BU29" s="91">
        <f t="shared" si="13"/>
        <v>0.88888888888888884</v>
      </c>
      <c r="BV29" s="92">
        <f t="shared" si="13"/>
        <v>0.85185185185185175</v>
      </c>
      <c r="BW29" s="93">
        <f t="shared" si="13"/>
        <v>0.81481481481481488</v>
      </c>
      <c r="BY29" s="92">
        <f t="shared" si="7"/>
        <v>0.25</v>
      </c>
      <c r="BZ29" s="92">
        <f t="shared" si="8"/>
        <v>0.75</v>
      </c>
      <c r="CA29" s="92">
        <f t="shared" si="9"/>
        <v>1</v>
      </c>
      <c r="CB29" s="92">
        <f t="shared" si="10"/>
        <v>0.95000000000000007</v>
      </c>
      <c r="CC29" s="92">
        <f t="shared" si="11"/>
        <v>0.95000000000000007</v>
      </c>
      <c r="CD29" s="92">
        <f t="shared" si="12"/>
        <v>0.85000000000000009</v>
      </c>
      <c r="CF29" s="1" t="s">
        <v>50</v>
      </c>
    </row>
    <row r="30" spans="2:84" s="1" customFormat="1" ht="12.5" customHeight="1" x14ac:dyDescent="0.3">
      <c r="B30" s="1" t="s">
        <v>495</v>
      </c>
      <c r="C30" s="20" t="s">
        <v>8</v>
      </c>
      <c r="D30" s="23" t="s">
        <v>496</v>
      </c>
      <c r="E30" s="22" t="s">
        <v>319</v>
      </c>
      <c r="F30" s="22" t="s">
        <v>527</v>
      </c>
      <c r="H30" s="83"/>
      <c r="I30" s="84">
        <f>1.98*0.99</f>
        <v>1.9601999999999999</v>
      </c>
      <c r="J30" s="85" t="s">
        <v>497</v>
      </c>
      <c r="K30" s="86">
        <v>0.9</v>
      </c>
      <c r="L30" s="87">
        <v>1.2</v>
      </c>
      <c r="M30" s="88">
        <v>1.9</v>
      </c>
      <c r="N30" s="86">
        <v>2.2000000000000002</v>
      </c>
      <c r="O30" s="87">
        <v>2.7</v>
      </c>
      <c r="P30" s="88">
        <v>2.6</v>
      </c>
      <c r="Q30" s="86">
        <v>2.8</v>
      </c>
      <c r="R30" s="87">
        <v>2.7</v>
      </c>
      <c r="S30" s="88">
        <v>2.6</v>
      </c>
      <c r="T30" s="86">
        <v>2.5</v>
      </c>
      <c r="U30" s="87">
        <v>2.4</v>
      </c>
      <c r="V30" s="88">
        <v>2.2999999999999998</v>
      </c>
      <c r="W30" s="86">
        <v>2.2000000000000002</v>
      </c>
      <c r="X30" s="87">
        <v>2.1</v>
      </c>
      <c r="Y30" s="88">
        <v>2.1</v>
      </c>
      <c r="Z30" s="86">
        <v>2.1</v>
      </c>
      <c r="AA30" s="87">
        <v>2</v>
      </c>
      <c r="AB30" s="89">
        <v>2</v>
      </c>
      <c r="AC30" s="90"/>
      <c r="AD30" s="91">
        <f>K30/I30</f>
        <v>0.45913682277318646</v>
      </c>
      <c r="AE30" s="92">
        <f>L30/I30</f>
        <v>0.61218243036424858</v>
      </c>
      <c r="AF30" s="84">
        <f>M30/I30</f>
        <v>0.96928884807672688</v>
      </c>
      <c r="AG30" s="91">
        <f>N30/I30</f>
        <v>1.1223344556677892</v>
      </c>
      <c r="AH30" s="92">
        <f>O30/I30</f>
        <v>1.3774104683195594</v>
      </c>
      <c r="AI30" s="84">
        <f>P30/I30</f>
        <v>1.3263952657892053</v>
      </c>
      <c r="AJ30" s="91">
        <f>Q30/I30</f>
        <v>1.4284256708499132</v>
      </c>
      <c r="AK30" s="92">
        <f>R30/I30</f>
        <v>1.3774104683195594</v>
      </c>
      <c r="AL30" s="84">
        <f>S30/I30</f>
        <v>1.3263952657892053</v>
      </c>
      <c r="AM30" s="91">
        <f>T30/I30</f>
        <v>1.2753800632588512</v>
      </c>
      <c r="AN30" s="92">
        <f>U30/I30</f>
        <v>1.2243648607284972</v>
      </c>
      <c r="AO30" s="84">
        <f>V30/I30</f>
        <v>1.1733496581981431</v>
      </c>
      <c r="AP30" s="91">
        <f>W30/I30</f>
        <v>1.1223344556677892</v>
      </c>
      <c r="AQ30" s="92">
        <f>X30/I30</f>
        <v>1.0713192531374349</v>
      </c>
      <c r="AR30" s="84">
        <f>Y30/I30</f>
        <v>1.0713192531374349</v>
      </c>
      <c r="AS30" s="91">
        <f>Z30/I30</f>
        <v>1.0713192531374349</v>
      </c>
      <c r="AT30" s="92">
        <f>AA30/I30</f>
        <v>1.0203040506070808</v>
      </c>
      <c r="AU30" s="93">
        <f>AB30/I30</f>
        <v>1.0203040506070808</v>
      </c>
      <c r="AV30" s="94"/>
      <c r="AW30" s="92">
        <f t="shared" si="1"/>
        <v>0.70000000000000007</v>
      </c>
      <c r="AX30" s="92">
        <f>ROUND(AVERAGE(AG30:AI30)/0.05,0)*0.05</f>
        <v>1.3</v>
      </c>
      <c r="AY30" s="92">
        <f>ROUND(AVERAGE(AJ30:AL30)/0.05,0)*0.05</f>
        <v>1.4000000000000001</v>
      </c>
      <c r="AZ30" s="92">
        <f>ROUND(AVERAGE(AM30:AO30)/0.05,0)*0.05</f>
        <v>1.2000000000000002</v>
      </c>
      <c r="BA30" s="92">
        <f>ROUND(AVERAGE(AP30:AR30)/0.05,0)*0.05</f>
        <v>1.1000000000000001</v>
      </c>
      <c r="BB30" s="92">
        <f>ROUND(AVERAGE(AS30:AU30)/0.05,0)*0.05</f>
        <v>1.05</v>
      </c>
      <c r="BC30" s="92"/>
      <c r="BD30" s="3" t="s">
        <v>498</v>
      </c>
      <c r="BE30" s="95"/>
      <c r="BF30" s="91">
        <f t="shared" si="14"/>
        <v>0.45913682277318646</v>
      </c>
      <c r="BG30" s="92">
        <f t="shared" si="14"/>
        <v>0.61218243036424858</v>
      </c>
      <c r="BH30" s="84">
        <f t="shared" si="14"/>
        <v>0.96928884807672688</v>
      </c>
      <c r="BI30" s="91">
        <f t="shared" si="14"/>
        <v>1</v>
      </c>
      <c r="BJ30" s="92">
        <f t="shared" si="14"/>
        <v>1</v>
      </c>
      <c r="BK30" s="84">
        <f t="shared" si="14"/>
        <v>1</v>
      </c>
      <c r="BL30" s="91">
        <f t="shared" si="14"/>
        <v>1</v>
      </c>
      <c r="BM30" s="92">
        <f t="shared" si="14"/>
        <v>1</v>
      </c>
      <c r="BN30" s="84">
        <f t="shared" si="14"/>
        <v>1</v>
      </c>
      <c r="BO30" s="91">
        <f t="shared" si="14"/>
        <v>1</v>
      </c>
      <c r="BP30" s="92">
        <f t="shared" si="14"/>
        <v>1</v>
      </c>
      <c r="BQ30" s="84">
        <f t="shared" si="14"/>
        <v>1</v>
      </c>
      <c r="BR30" s="91">
        <f t="shared" si="14"/>
        <v>1</v>
      </c>
      <c r="BS30" s="92">
        <f t="shared" si="14"/>
        <v>1</v>
      </c>
      <c r="BT30" s="84">
        <f t="shared" si="14"/>
        <v>1</v>
      </c>
      <c r="BU30" s="91">
        <f t="shared" si="14"/>
        <v>1</v>
      </c>
      <c r="BV30" s="92">
        <f t="shared" si="13"/>
        <v>1</v>
      </c>
      <c r="BW30" s="93">
        <f t="shared" si="13"/>
        <v>1</v>
      </c>
      <c r="BY30" s="92">
        <f>IF(AVERAGE(BF30:BH30)&lt;1.01,ROUND(AVERAGE(BF30:BH30)/0.05,0)*0.05,1)</f>
        <v>0.70000000000000007</v>
      </c>
      <c r="BZ30" s="92">
        <f>IF(AVERAGE(BI30:BK30)&lt;1.01,ROUND(AVERAGE(BI30:BK30)/0.05,0)*0.05,1)</f>
        <v>1</v>
      </c>
      <c r="CA30" s="92">
        <f>IF(AVERAGE(BL30:BN30)&lt;1.01,ROUND(AVERAGE(BL30:BN30)/0.05,0)*0.05,1)</f>
        <v>1</v>
      </c>
      <c r="CB30" s="92">
        <f>IF(AVERAGE(BO30:BQ30)&lt;1.01,ROUND(AVERAGE(BO30:BQ30)/0.05,0)*0.05,1)</f>
        <v>1</v>
      </c>
      <c r="CC30" s="92">
        <f>IF(AVERAGE(BR30:BT30)&lt;1.01,ROUND(AVERAGE(BR30:BT30)/0.05,0)*0.05,1)</f>
        <v>1</v>
      </c>
      <c r="CD30" s="92">
        <f>IF(AVERAGE(BU30:BW30)&lt;1.01,ROUND(AVERAGE(BU30:BW30)/0.05,0)*0.05,1)</f>
        <v>1</v>
      </c>
      <c r="CF30" s="1" t="s">
        <v>70</v>
      </c>
    </row>
    <row r="31" spans="2:84" s="1" customFormat="1" ht="12.5" customHeight="1" x14ac:dyDescent="0.3">
      <c r="B31" s="1" t="s">
        <v>499</v>
      </c>
      <c r="C31" s="20" t="s">
        <v>93</v>
      </c>
      <c r="D31" s="23" t="s">
        <v>496</v>
      </c>
      <c r="E31" s="22" t="s">
        <v>319</v>
      </c>
      <c r="F31" s="22" t="s">
        <v>528</v>
      </c>
      <c r="H31" s="83"/>
      <c r="I31" s="84">
        <f>1.98*0.99</f>
        <v>1.9601999999999999</v>
      </c>
      <c r="J31" s="85" t="s">
        <v>497</v>
      </c>
      <c r="K31" s="86">
        <v>1</v>
      </c>
      <c r="L31" s="87">
        <v>1.1000000000000001</v>
      </c>
      <c r="M31" s="88">
        <v>1.4</v>
      </c>
      <c r="N31" s="86">
        <v>1.8</v>
      </c>
      <c r="O31" s="87">
        <v>1.9</v>
      </c>
      <c r="P31" s="88">
        <v>2</v>
      </c>
      <c r="Q31" s="86">
        <v>2</v>
      </c>
      <c r="R31" s="87">
        <v>2</v>
      </c>
      <c r="S31" s="88">
        <v>2</v>
      </c>
      <c r="T31" s="86">
        <v>2.1</v>
      </c>
      <c r="U31" s="87">
        <v>2.1</v>
      </c>
      <c r="V31" s="88">
        <v>2.1</v>
      </c>
      <c r="W31" s="86">
        <v>2</v>
      </c>
      <c r="X31" s="87">
        <v>1.8</v>
      </c>
      <c r="Y31" s="88">
        <v>1.8</v>
      </c>
      <c r="Z31" s="86">
        <v>1.8</v>
      </c>
      <c r="AA31" s="87">
        <v>1.6</v>
      </c>
      <c r="AB31" s="89">
        <v>1.5</v>
      </c>
      <c r="AC31" s="90"/>
      <c r="AD31" s="91">
        <f>K31/I31</f>
        <v>0.51015202530354042</v>
      </c>
      <c r="AE31" s="92">
        <f>L31/I31</f>
        <v>0.56116722783389461</v>
      </c>
      <c r="AF31" s="84">
        <f>M31/I31</f>
        <v>0.71421283542495662</v>
      </c>
      <c r="AG31" s="91">
        <f>N31/I31</f>
        <v>0.91827364554637292</v>
      </c>
      <c r="AH31" s="92">
        <f>O31/I31</f>
        <v>0.96928884807672688</v>
      </c>
      <c r="AI31" s="84">
        <f>P31/I31</f>
        <v>1.0203040506070808</v>
      </c>
      <c r="AJ31" s="91">
        <f>Q31/I31</f>
        <v>1.0203040506070808</v>
      </c>
      <c r="AK31" s="92">
        <f>R31/I31</f>
        <v>1.0203040506070808</v>
      </c>
      <c r="AL31" s="84">
        <f>S31/I31</f>
        <v>1.0203040506070808</v>
      </c>
      <c r="AM31" s="91">
        <f>T31/I31</f>
        <v>1.0713192531374349</v>
      </c>
      <c r="AN31" s="92">
        <f>U31/I31</f>
        <v>1.0713192531374349</v>
      </c>
      <c r="AO31" s="84">
        <f>V31/I31</f>
        <v>1.0713192531374349</v>
      </c>
      <c r="AP31" s="91">
        <f>W31/I31</f>
        <v>1.0203040506070808</v>
      </c>
      <c r="AQ31" s="92">
        <f>X31/I31</f>
        <v>0.91827364554637292</v>
      </c>
      <c r="AR31" s="84">
        <f>Y31/I31</f>
        <v>0.91827364554637292</v>
      </c>
      <c r="AS31" s="91">
        <f>Z31/I31</f>
        <v>0.91827364554637292</v>
      </c>
      <c r="AT31" s="92">
        <f>AA31/I31</f>
        <v>0.81624324048566477</v>
      </c>
      <c r="AU31" s="93">
        <f>AB31/I31</f>
        <v>0.76522803795531069</v>
      </c>
      <c r="AV31" s="94"/>
      <c r="AW31" s="92">
        <f>ROUND(AVERAGE(AD31:AF31)/0.05,0)*0.05</f>
        <v>0.60000000000000009</v>
      </c>
      <c r="AX31" s="92">
        <f t="shared" si="2"/>
        <v>0.95000000000000007</v>
      </c>
      <c r="AY31" s="92">
        <f t="shared" si="3"/>
        <v>1</v>
      </c>
      <c r="AZ31" s="92">
        <f t="shared" si="4"/>
        <v>1.05</v>
      </c>
      <c r="BA31" s="92">
        <f t="shared" si="5"/>
        <v>0.95000000000000007</v>
      </c>
      <c r="BB31" s="92">
        <f t="shared" si="6"/>
        <v>0.85000000000000009</v>
      </c>
      <c r="BC31" s="92"/>
      <c r="BD31" s="3" t="s">
        <v>70</v>
      </c>
      <c r="BE31" s="95"/>
      <c r="BF31" s="91">
        <f t="shared" si="14"/>
        <v>0.51015202530354042</v>
      </c>
      <c r="BG31" s="92">
        <f t="shared" si="14"/>
        <v>0.56116722783389461</v>
      </c>
      <c r="BH31" s="84">
        <f t="shared" si="14"/>
        <v>0.71421283542495662</v>
      </c>
      <c r="BI31" s="91">
        <f t="shared" si="14"/>
        <v>0.91827364554637292</v>
      </c>
      <c r="BJ31" s="92">
        <f t="shared" si="14"/>
        <v>0.96928884807672688</v>
      </c>
      <c r="BK31" s="84">
        <f t="shared" si="14"/>
        <v>1</v>
      </c>
      <c r="BL31" s="91">
        <f t="shared" si="14"/>
        <v>1</v>
      </c>
      <c r="BM31" s="92">
        <f t="shared" si="14"/>
        <v>1</v>
      </c>
      <c r="BN31" s="84">
        <f t="shared" si="14"/>
        <v>1</v>
      </c>
      <c r="BO31" s="91">
        <f t="shared" si="14"/>
        <v>1</v>
      </c>
      <c r="BP31" s="92">
        <f t="shared" si="13"/>
        <v>1</v>
      </c>
      <c r="BQ31" s="84">
        <f t="shared" si="13"/>
        <v>1</v>
      </c>
      <c r="BR31" s="91">
        <f t="shared" si="13"/>
        <v>1</v>
      </c>
      <c r="BS31" s="92">
        <f t="shared" si="13"/>
        <v>0.91827364554637292</v>
      </c>
      <c r="BT31" s="84">
        <f t="shared" si="13"/>
        <v>0.91827364554637292</v>
      </c>
      <c r="BU31" s="91">
        <f t="shared" si="13"/>
        <v>0.91827364554637292</v>
      </c>
      <c r="BV31" s="92">
        <f t="shared" si="13"/>
        <v>0.81624324048566477</v>
      </c>
      <c r="BW31" s="93">
        <f t="shared" si="13"/>
        <v>0.76522803795531069</v>
      </c>
      <c r="BY31" s="92">
        <f t="shared" si="7"/>
        <v>0.60000000000000009</v>
      </c>
      <c r="BZ31" s="92">
        <f t="shared" si="8"/>
        <v>0.95000000000000007</v>
      </c>
      <c r="CA31" s="92">
        <f t="shared" si="9"/>
        <v>1</v>
      </c>
      <c r="CB31" s="92">
        <f t="shared" si="10"/>
        <v>1</v>
      </c>
      <c r="CC31" s="92">
        <f t="shared" si="11"/>
        <v>0.95000000000000007</v>
      </c>
      <c r="CD31" s="92">
        <f t="shared" si="12"/>
        <v>0.85000000000000009</v>
      </c>
      <c r="CF31" s="1" t="s">
        <v>70</v>
      </c>
    </row>
    <row r="32" spans="2:84" ht="12.5" customHeight="1" x14ac:dyDescent="0.25">
      <c r="I32" s="97"/>
      <c r="J32" s="97"/>
      <c r="AW32" s="97"/>
      <c r="AX32" s="97"/>
      <c r="AY32" s="97"/>
      <c r="AZ32" s="97"/>
      <c r="BA32" s="97"/>
      <c r="BB32" s="97"/>
      <c r="BY32" s="97"/>
      <c r="BZ32" s="97"/>
      <c r="CA32" s="97"/>
      <c r="CB32" s="97"/>
      <c r="CC32" s="97"/>
      <c r="CD32" s="97"/>
    </row>
    <row r="33" spans="9:82" ht="12.5" customHeight="1" x14ac:dyDescent="0.25">
      <c r="I33" s="97"/>
      <c r="J33" s="97"/>
      <c r="AW33" s="97"/>
      <c r="AX33" s="97"/>
      <c r="AY33" s="97"/>
      <c r="AZ33" s="97"/>
      <c r="BA33" s="97"/>
      <c r="BB33" s="97"/>
      <c r="BY33" s="97"/>
      <c r="BZ33" s="97"/>
      <c r="CA33" s="97"/>
      <c r="CB33" s="97"/>
      <c r="CC33" s="97"/>
      <c r="CD33" s="97"/>
    </row>
    <row r="34" spans="9:82" ht="12.5" customHeight="1" x14ac:dyDescent="0.25">
      <c r="I34" s="97"/>
      <c r="J34" s="97"/>
      <c r="AW34" s="97"/>
      <c r="AX34" s="97"/>
      <c r="AY34" s="97"/>
      <c r="AZ34" s="97"/>
      <c r="BA34" s="97"/>
      <c r="BB34" s="97"/>
      <c r="BY34" s="97"/>
      <c r="BZ34" s="97"/>
      <c r="CA34" s="97"/>
      <c r="CB34" s="97"/>
      <c r="CC34" s="97"/>
      <c r="CD34" s="97"/>
    </row>
    <row r="35" spans="9:82" ht="12.5" customHeight="1" x14ac:dyDescent="0.25">
      <c r="I35" s="97"/>
      <c r="J35" s="97"/>
      <c r="AW35" s="97"/>
      <c r="AX35" s="97"/>
      <c r="AY35" s="97"/>
      <c r="AZ35" s="97"/>
      <c r="BA35" s="97"/>
      <c r="BB35" s="97"/>
      <c r="BY35" s="97"/>
      <c r="BZ35" s="97"/>
      <c r="CA35" s="97"/>
      <c r="CB35" s="97"/>
      <c r="CC35" s="97"/>
      <c r="CD35" s="97"/>
    </row>
    <row r="36" spans="9:82" ht="12.5" customHeight="1" x14ac:dyDescent="0.25">
      <c r="I36" s="97"/>
      <c r="J36" s="97"/>
      <c r="AW36" s="97"/>
      <c r="AX36" s="97"/>
      <c r="AY36" s="97"/>
      <c r="AZ36" s="97"/>
      <c r="BA36" s="97"/>
      <c r="BB36" s="97"/>
      <c r="BY36" s="97"/>
      <c r="BZ36" s="97"/>
      <c r="CA36" s="97"/>
      <c r="CB36" s="97"/>
      <c r="CC36" s="97"/>
      <c r="CD36" s="97"/>
    </row>
    <row r="37" spans="9:82" ht="12.5" customHeight="1" x14ac:dyDescent="0.25">
      <c r="I37" s="97"/>
      <c r="J37" s="97"/>
      <c r="AW37" s="97"/>
      <c r="AX37" s="97"/>
      <c r="AY37" s="97"/>
      <c r="AZ37" s="97"/>
      <c r="BA37" s="97"/>
      <c r="BB37" s="97"/>
      <c r="BY37" s="97"/>
      <c r="BZ37" s="97"/>
      <c r="CA37" s="97"/>
      <c r="CB37" s="97"/>
      <c r="CC37" s="97"/>
      <c r="CD37" s="97"/>
    </row>
    <row r="38" spans="9:82" ht="12.5" customHeight="1" x14ac:dyDescent="0.25">
      <c r="I38" s="97"/>
      <c r="J38" s="97"/>
      <c r="AW38" s="97"/>
      <c r="AX38" s="97"/>
      <c r="AY38" s="97"/>
      <c r="AZ38" s="97"/>
      <c r="BA38" s="97"/>
      <c r="BB38" s="97"/>
      <c r="BY38" s="97"/>
      <c r="BZ38" s="97"/>
      <c r="CA38" s="97"/>
      <c r="CB38" s="97"/>
      <c r="CC38" s="97"/>
      <c r="CD38" s="97"/>
    </row>
    <row r="39" spans="9:82" ht="12.5" customHeight="1" x14ac:dyDescent="0.25">
      <c r="I39" s="97"/>
      <c r="J39" s="97"/>
      <c r="AW39" s="97"/>
      <c r="AX39" s="97"/>
      <c r="AY39" s="97"/>
      <c r="AZ39" s="97"/>
      <c r="BA39" s="97"/>
      <c r="BB39" s="97"/>
      <c r="BY39" s="97"/>
      <c r="BZ39" s="97"/>
      <c r="CA39" s="97"/>
      <c r="CB39" s="97"/>
      <c r="CC39" s="97"/>
      <c r="CD39" s="97"/>
    </row>
    <row r="40" spans="9:82" ht="12.5" customHeight="1" x14ac:dyDescent="0.25">
      <c r="I40" s="97"/>
      <c r="J40" s="97"/>
      <c r="AW40" s="97"/>
      <c r="AX40" s="97"/>
      <c r="AY40" s="97"/>
      <c r="AZ40" s="97"/>
      <c r="BA40" s="97"/>
      <c r="BB40" s="97"/>
      <c r="BY40" s="97"/>
      <c r="BZ40" s="97"/>
      <c r="CA40" s="97"/>
      <c r="CB40" s="97"/>
      <c r="CC40" s="97"/>
      <c r="CD40" s="97"/>
    </row>
    <row r="41" spans="9:82" ht="12.5" customHeight="1" x14ac:dyDescent="0.25">
      <c r="I41" s="97"/>
      <c r="J41" s="97"/>
      <c r="AW41" s="97"/>
      <c r="AX41" s="97"/>
      <c r="AY41" s="97"/>
      <c r="AZ41" s="97"/>
      <c r="BA41" s="97"/>
      <c r="BB41" s="97"/>
      <c r="BY41" s="97"/>
      <c r="BZ41" s="97"/>
      <c r="CA41" s="97"/>
      <c r="CB41" s="97"/>
      <c r="CC41" s="97"/>
      <c r="CD41" s="97"/>
    </row>
    <row r="42" spans="9:82" ht="12.5" customHeight="1" x14ac:dyDescent="0.25">
      <c r="I42" s="97"/>
      <c r="J42" s="97"/>
      <c r="AW42" s="97"/>
      <c r="AX42" s="97"/>
      <c r="AY42" s="97"/>
      <c r="AZ42" s="97"/>
      <c r="BA42" s="97"/>
      <c r="BB42" s="97"/>
      <c r="BY42" s="97"/>
      <c r="BZ42" s="97"/>
      <c r="CA42" s="97"/>
      <c r="CB42" s="97"/>
      <c r="CC42" s="97"/>
      <c r="CD42" s="97"/>
    </row>
    <row r="43" spans="9:82" ht="12.5" customHeight="1" x14ac:dyDescent="0.25">
      <c r="AW43" s="97"/>
      <c r="AX43" s="97"/>
      <c r="AY43" s="97"/>
      <c r="AZ43" s="97"/>
      <c r="BA43" s="97"/>
      <c r="BB43" s="97"/>
      <c r="BY43" s="97"/>
      <c r="BZ43" s="97"/>
      <c r="CA43" s="97"/>
      <c r="CB43" s="97"/>
      <c r="CC43" s="97"/>
      <c r="CD43" s="97"/>
    </row>
  </sheetData>
  <autoFilter ref="A2:AB31" xr:uid="{C163C54A-38C9-4CE8-B975-A1D26C05B0F8}"/>
  <mergeCells count="5">
    <mergeCell ref="K1:AB1"/>
    <mergeCell ref="AD1:AU1"/>
    <mergeCell ref="AW1:BB1"/>
    <mergeCell ref="BF1:BW1"/>
    <mergeCell ref="BY1:CD1"/>
  </mergeCells>
  <conditionalFormatting sqref="B2">
    <cfRule type="duplicateValues" dxfId="18" priority="48" stopIfTrue="1"/>
  </conditionalFormatting>
  <conditionalFormatting sqref="B7:B8">
    <cfRule type="duplicateValues" dxfId="17" priority="50" stopIfTrue="1"/>
  </conditionalFormatting>
  <conditionalFormatting sqref="B14">
    <cfRule type="duplicateValues" dxfId="16" priority="46" stopIfTrue="1"/>
  </conditionalFormatting>
  <conditionalFormatting sqref="B5:B9">
    <cfRule type="duplicateValues" dxfId="15" priority="41" stopIfTrue="1"/>
  </conditionalFormatting>
  <conditionalFormatting sqref="B11:B12">
    <cfRule type="duplicateValues" dxfId="14" priority="36" stopIfTrue="1"/>
  </conditionalFormatting>
  <conditionalFormatting sqref="B13">
    <cfRule type="duplicateValues" dxfId="13" priority="31" stopIfTrue="1"/>
  </conditionalFormatting>
  <conditionalFormatting sqref="B3:B4">
    <cfRule type="duplicateValues" dxfId="12" priority="26" stopIfTrue="1"/>
  </conditionalFormatting>
  <conditionalFormatting sqref="B9:B10">
    <cfRule type="duplicateValues" dxfId="11" priority="21" stopIfTrue="1"/>
  </conditionalFormatting>
  <conditionalFormatting sqref="B15:B29">
    <cfRule type="expression" dxfId="10" priority="57" stopIfTrue="1">
      <formula>AND(COUNTIF(#REF!, B15)+COUNTIF(#REF!, B15)+COUNTIF(#REF!, B15)+COUNTIF(#REF!, B15)&gt;1,NOT(ISBLANK(B15)))</formula>
    </cfRule>
  </conditionalFormatting>
  <conditionalFormatting sqref="B15:B29">
    <cfRule type="expression" dxfId="9" priority="58" stopIfTrue="1">
      <formula>AND(COUNTIF(#REF!, B15)+COUNTIF(#REF!, B15)+COUNTIF(#REF!, B15)+COUNTIF(#REF!, B15)&gt;1,NOT(ISBLANK(B15)))</formula>
    </cfRule>
  </conditionalFormatting>
  <conditionalFormatting sqref="B30:B31">
    <cfRule type="duplicateValues" dxfId="8" priority="1" stopIfTrue="1"/>
  </conditionalFormatting>
  <conditionalFormatting sqref="B30:B31">
    <cfRule type="duplicateValues" dxfId="7" priority="2" stopIfTrue="1"/>
  </conditionalFormatting>
  <pageMargins left="0.7" right="0.7" top="0.78740157499999996" bottom="0.78740157499999996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7068F3-C4D4-4FA9-8910-47BE1D0712DF}">
  <sheetPr codeName="Tabelle6"/>
  <dimension ref="A1:AP78"/>
  <sheetViews>
    <sheetView zoomScale="85" zoomScaleNormal="85" workbookViewId="0">
      <pane xSplit="2" ySplit="2" topLeftCell="C42" activePane="bottomRight" state="frozen"/>
      <selection pane="topRight" activeCell="B1" sqref="B1"/>
      <selection pane="bottomLeft" activeCell="A2" sqref="A2"/>
      <selection pane="bottomRight" activeCell="K81" sqref="K81"/>
    </sheetView>
  </sheetViews>
  <sheetFormatPr baseColWidth="10" defaultColWidth="10.81640625" defaultRowHeight="12.5" x14ac:dyDescent="0.3"/>
  <cols>
    <col min="1" max="1" width="23" style="96" bestFit="1" customWidth="1"/>
    <col min="2" max="2" width="26.81640625" style="96" bestFit="1" customWidth="1"/>
    <col min="3" max="3" width="6.1796875" style="96" customWidth="1"/>
    <col min="4" max="4" width="5.81640625" style="96" bestFit="1" customWidth="1"/>
    <col min="5" max="5" width="12.453125" style="96" bestFit="1" customWidth="1"/>
    <col min="6" max="6" width="10.81640625" style="96"/>
    <col min="7" max="7" width="8.81640625" style="96" customWidth="1"/>
    <col min="8" max="8" width="9.453125" style="96" customWidth="1"/>
    <col min="9" max="9" width="10.1796875" style="96" customWidth="1"/>
    <col min="10" max="10" width="48" style="96" bestFit="1" customWidth="1"/>
    <col min="11" max="11" width="52" style="96" bestFit="1" customWidth="1"/>
    <col min="12" max="12" width="82.7265625" style="96" bestFit="1" customWidth="1"/>
    <col min="13" max="13" width="13.1796875" style="96" customWidth="1"/>
    <col min="14" max="14" width="13" style="129" customWidth="1"/>
    <col min="15" max="15" width="13" style="103" customWidth="1"/>
    <col min="16" max="17" width="10.81640625" style="96"/>
    <col min="18" max="18" width="5" style="134" bestFit="1" customWidth="1"/>
    <col min="19" max="20" width="5" style="130" bestFit="1" customWidth="1"/>
    <col min="21" max="21" width="5" style="134" bestFit="1" customWidth="1"/>
    <col min="22" max="23" width="5" style="130" bestFit="1" customWidth="1"/>
    <col min="24" max="24" width="5" style="134" bestFit="1" customWidth="1"/>
    <col min="25" max="26" width="5" style="130" bestFit="1" customWidth="1"/>
    <col min="27" max="27" width="5" style="134" bestFit="1" customWidth="1"/>
    <col min="28" max="29" width="5" style="130" bestFit="1" customWidth="1"/>
    <col min="30" max="30" width="5" style="134" bestFit="1" customWidth="1"/>
    <col min="31" max="32" width="5" style="130" bestFit="1" customWidth="1"/>
    <col min="33" max="33" width="5" style="134" bestFit="1" customWidth="1"/>
    <col min="34" max="34" width="5" style="130" bestFit="1" customWidth="1"/>
    <col min="35" max="35" width="5" style="135" bestFit="1" customWidth="1"/>
    <col min="36" max="36" width="2" style="96" customWidth="1"/>
    <col min="37" max="39" width="5.81640625" style="96" bestFit="1" customWidth="1"/>
    <col min="40" max="42" width="6.7265625" style="96" bestFit="1" customWidth="1"/>
    <col min="43" max="16384" width="10.81640625" style="96"/>
  </cols>
  <sheetData>
    <row r="1" spans="1:42" ht="12.5" customHeight="1" x14ac:dyDescent="0.3">
      <c r="N1" s="102"/>
      <c r="R1" s="4" t="s">
        <v>297</v>
      </c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5"/>
      <c r="AJ1" s="104"/>
      <c r="AK1" s="105" t="s">
        <v>298</v>
      </c>
      <c r="AL1" s="106"/>
      <c r="AM1" s="106"/>
      <c r="AN1" s="106"/>
      <c r="AO1" s="106"/>
      <c r="AP1" s="107"/>
    </row>
    <row r="2" spans="1:42" s="118" customFormat="1" ht="12.5" customHeight="1" x14ac:dyDescent="0.3">
      <c r="A2" s="17" t="s">
        <v>299</v>
      </c>
      <c r="B2" s="11" t="s">
        <v>300</v>
      </c>
      <c r="C2" s="108" t="s">
        <v>624</v>
      </c>
      <c r="D2" s="108" t="s">
        <v>625</v>
      </c>
      <c r="E2" s="11" t="s">
        <v>626</v>
      </c>
      <c r="F2" s="11" t="s">
        <v>627</v>
      </c>
      <c r="G2" s="108" t="s">
        <v>529</v>
      </c>
      <c r="H2" s="108" t="s">
        <v>628</v>
      </c>
      <c r="I2" s="11" t="s">
        <v>303</v>
      </c>
      <c r="J2" s="11" t="s">
        <v>629</v>
      </c>
      <c r="K2" s="11" t="s">
        <v>630</v>
      </c>
      <c r="L2" s="109" t="s">
        <v>306</v>
      </c>
      <c r="M2" s="110" t="s">
        <v>631</v>
      </c>
      <c r="N2" s="110" t="s">
        <v>632</v>
      </c>
      <c r="O2" s="111" t="s">
        <v>309</v>
      </c>
      <c r="P2" s="11" t="s">
        <v>310</v>
      </c>
      <c r="Q2" s="12" t="s">
        <v>311</v>
      </c>
      <c r="R2" s="112">
        <v>100</v>
      </c>
      <c r="S2" s="113">
        <v>125</v>
      </c>
      <c r="T2" s="114">
        <v>160</v>
      </c>
      <c r="U2" s="112">
        <v>200</v>
      </c>
      <c r="V2" s="113">
        <v>250</v>
      </c>
      <c r="W2" s="114">
        <v>315</v>
      </c>
      <c r="X2" s="112">
        <v>400</v>
      </c>
      <c r="Y2" s="113">
        <v>500</v>
      </c>
      <c r="Z2" s="114">
        <v>630</v>
      </c>
      <c r="AA2" s="112">
        <v>800</v>
      </c>
      <c r="AB2" s="113">
        <v>1000</v>
      </c>
      <c r="AC2" s="114">
        <v>1250</v>
      </c>
      <c r="AD2" s="112">
        <v>1600</v>
      </c>
      <c r="AE2" s="113">
        <v>2000</v>
      </c>
      <c r="AF2" s="114">
        <v>2500</v>
      </c>
      <c r="AG2" s="112">
        <v>3150</v>
      </c>
      <c r="AH2" s="113">
        <v>4000</v>
      </c>
      <c r="AI2" s="115">
        <v>5000</v>
      </c>
      <c r="AJ2" s="116"/>
      <c r="AK2" s="117">
        <v>125</v>
      </c>
      <c r="AL2" s="117">
        <v>250</v>
      </c>
      <c r="AM2" s="117">
        <v>500</v>
      </c>
      <c r="AN2" s="117">
        <v>1000</v>
      </c>
      <c r="AO2" s="117">
        <v>2000</v>
      </c>
      <c r="AP2" s="117">
        <v>4000</v>
      </c>
    </row>
    <row r="3" spans="1:42" ht="37.5" customHeight="1" x14ac:dyDescent="0.3">
      <c r="A3" s="94" t="s">
        <v>530</v>
      </c>
      <c r="B3" s="1" t="s">
        <v>531</v>
      </c>
      <c r="C3" s="1">
        <v>150</v>
      </c>
      <c r="D3" s="1">
        <v>40</v>
      </c>
      <c r="E3" s="119" t="s">
        <v>532</v>
      </c>
      <c r="F3" s="1" t="s">
        <v>633</v>
      </c>
      <c r="G3" s="1">
        <v>150</v>
      </c>
      <c r="H3" s="1">
        <v>0</v>
      </c>
      <c r="I3" s="1" t="s">
        <v>319</v>
      </c>
      <c r="J3" s="1" t="s">
        <v>634</v>
      </c>
      <c r="K3" s="1"/>
      <c r="L3" s="1"/>
      <c r="M3" s="1"/>
      <c r="N3" s="120"/>
      <c r="O3" s="2" t="s">
        <v>216</v>
      </c>
      <c r="P3" s="45" t="s">
        <v>13</v>
      </c>
      <c r="Q3" s="3" t="s">
        <v>10</v>
      </c>
      <c r="R3" s="121">
        <v>0.06</v>
      </c>
      <c r="S3" s="122">
        <v>0.19</v>
      </c>
      <c r="T3" s="123">
        <v>0.21</v>
      </c>
      <c r="U3" s="121">
        <v>0.33</v>
      </c>
      <c r="V3" s="122">
        <v>0.47</v>
      </c>
      <c r="W3" s="123">
        <v>0.49</v>
      </c>
      <c r="X3" s="121">
        <v>0.6</v>
      </c>
      <c r="Y3" s="122">
        <v>0.59</v>
      </c>
      <c r="Z3" s="123">
        <v>0.52</v>
      </c>
      <c r="AA3" s="121">
        <v>0.57999999999999996</v>
      </c>
      <c r="AB3" s="122">
        <v>0.64</v>
      </c>
      <c r="AC3" s="123">
        <v>0.79</v>
      </c>
      <c r="AD3" s="121">
        <v>0.85</v>
      </c>
      <c r="AE3" s="122">
        <v>0.81</v>
      </c>
      <c r="AF3" s="123">
        <v>0.82</v>
      </c>
      <c r="AG3" s="121">
        <v>0.77</v>
      </c>
      <c r="AH3" s="122">
        <v>0.73</v>
      </c>
      <c r="AI3" s="124">
        <v>0.68</v>
      </c>
      <c r="AJ3" s="125"/>
      <c r="AK3" s="122">
        <f>IF(AVERAGE(R3:T3)&lt;1.01,ROUND(AVERAGE(R3:T3)/0.05,0)*0.05,1)</f>
        <v>0.15000000000000002</v>
      </c>
      <c r="AL3" s="122">
        <f t="shared" ref="AL3:AL64" si="0">IF(AVERAGE(U3:W3)&lt;1.01,ROUND(AVERAGE(U3:W3)/0.05,0)*0.05,1)</f>
        <v>0.45</v>
      </c>
      <c r="AM3" s="122">
        <f t="shared" ref="AM3:AM64" si="1">IF(AVERAGE(X3:Z3)&lt;1.01,ROUND(AVERAGE(X3:Z3)/0.05,0)*0.05,1)</f>
        <v>0.55000000000000004</v>
      </c>
      <c r="AN3" s="122">
        <f t="shared" ref="AN3:AN64" si="2">IF(AVERAGE(AA3:AC3)&lt;1.01,ROUND(AVERAGE(AA3:AC3)/0.05,0)*0.05,1)</f>
        <v>0.65</v>
      </c>
      <c r="AO3" s="122">
        <f t="shared" ref="AO3:AO64" si="3">IF(AVERAGE(AD3:AF3)&lt;1.01,ROUND(AVERAGE(AD3:AF3)/0.05,0)*0.05,1)</f>
        <v>0.85000000000000009</v>
      </c>
      <c r="AP3" s="122">
        <f t="shared" ref="AP3:AP64" si="4">IF(AVERAGE(AG3:AI3)&lt;1.01,ROUND(AVERAGE(AG3:AI3)/0.05,0)*0.05,1)</f>
        <v>0.75</v>
      </c>
    </row>
    <row r="4" spans="1:42" ht="12.5" customHeight="1" x14ac:dyDescent="0.3">
      <c r="A4" s="94" t="s">
        <v>533</v>
      </c>
      <c r="B4" s="1" t="s">
        <v>534</v>
      </c>
      <c r="C4" s="1">
        <v>150</v>
      </c>
      <c r="D4" s="1">
        <v>40</v>
      </c>
      <c r="E4" s="119" t="s">
        <v>532</v>
      </c>
      <c r="F4" s="1" t="s">
        <v>633</v>
      </c>
      <c r="G4" s="1">
        <v>300</v>
      </c>
      <c r="H4" s="1">
        <v>0</v>
      </c>
      <c r="I4" s="1" t="s">
        <v>319</v>
      </c>
      <c r="J4" s="1" t="s">
        <v>634</v>
      </c>
      <c r="K4" s="1"/>
      <c r="L4" s="1"/>
      <c r="M4" s="1"/>
      <c r="N4" s="120"/>
      <c r="O4" s="2" t="s">
        <v>279</v>
      </c>
      <c r="P4" s="45" t="s">
        <v>4</v>
      </c>
      <c r="Q4" s="3" t="s">
        <v>535</v>
      </c>
      <c r="R4" s="121">
        <v>0.03</v>
      </c>
      <c r="S4" s="122">
        <v>0.12</v>
      </c>
      <c r="T4" s="123">
        <v>0.12</v>
      </c>
      <c r="U4" s="121">
        <v>0.23</v>
      </c>
      <c r="V4" s="122">
        <v>0.35</v>
      </c>
      <c r="W4" s="123">
        <v>0.34</v>
      </c>
      <c r="X4" s="121">
        <v>0.48</v>
      </c>
      <c r="Y4" s="122">
        <v>0.51</v>
      </c>
      <c r="Z4" s="123">
        <v>0.49</v>
      </c>
      <c r="AA4" s="121">
        <v>0.53</v>
      </c>
      <c r="AB4" s="122">
        <v>0.53</v>
      </c>
      <c r="AC4" s="123">
        <v>0.62</v>
      </c>
      <c r="AD4" s="121">
        <v>0.67</v>
      </c>
      <c r="AE4" s="122">
        <v>0.69</v>
      </c>
      <c r="AF4" s="123">
        <v>0.69</v>
      </c>
      <c r="AG4" s="121">
        <v>0.66</v>
      </c>
      <c r="AH4" s="122">
        <v>0.62</v>
      </c>
      <c r="AI4" s="124">
        <v>0.6</v>
      </c>
      <c r="AJ4" s="125"/>
      <c r="AK4" s="122">
        <f t="shared" ref="AK4:AK65" si="5">IF(AVERAGE(R4:T4)&lt;1.01,ROUND(AVERAGE(R4:T4)/0.05,0)*0.05,1)</f>
        <v>0.1</v>
      </c>
      <c r="AL4" s="122">
        <f t="shared" si="0"/>
        <v>0.30000000000000004</v>
      </c>
      <c r="AM4" s="122">
        <f t="shared" si="1"/>
        <v>0.5</v>
      </c>
      <c r="AN4" s="122">
        <f t="shared" si="2"/>
        <v>0.55000000000000004</v>
      </c>
      <c r="AO4" s="122">
        <f t="shared" si="3"/>
        <v>0.70000000000000007</v>
      </c>
      <c r="AP4" s="122">
        <f t="shared" si="4"/>
        <v>0.65</v>
      </c>
    </row>
    <row r="5" spans="1:42" ht="12.5" customHeight="1" x14ac:dyDescent="0.3">
      <c r="A5" s="94" t="s">
        <v>533</v>
      </c>
      <c r="B5" s="1" t="s">
        <v>536</v>
      </c>
      <c r="C5" s="1">
        <v>150</v>
      </c>
      <c r="D5" s="1">
        <v>40</v>
      </c>
      <c r="E5" s="119" t="s">
        <v>532</v>
      </c>
      <c r="F5" s="1" t="s">
        <v>633</v>
      </c>
      <c r="G5" s="1">
        <v>600</v>
      </c>
      <c r="H5" s="1">
        <v>0</v>
      </c>
      <c r="I5" s="1" t="s">
        <v>319</v>
      </c>
      <c r="J5" s="1" t="s">
        <v>634</v>
      </c>
      <c r="K5" s="1"/>
      <c r="L5" s="1"/>
      <c r="M5" s="1"/>
      <c r="N5" s="120"/>
      <c r="O5" s="2" t="s">
        <v>537</v>
      </c>
      <c r="P5" s="45" t="s">
        <v>4</v>
      </c>
      <c r="Q5" s="3" t="s">
        <v>538</v>
      </c>
      <c r="R5" s="121">
        <v>0.02</v>
      </c>
      <c r="S5" s="122">
        <v>0.06</v>
      </c>
      <c r="T5" s="123">
        <v>7.0000000000000007E-2</v>
      </c>
      <c r="U5" s="121">
        <v>0.13</v>
      </c>
      <c r="V5" s="122">
        <v>0.22</v>
      </c>
      <c r="W5" s="123">
        <v>0.26</v>
      </c>
      <c r="X5" s="121">
        <v>0.35</v>
      </c>
      <c r="Y5" s="122">
        <v>0.38</v>
      </c>
      <c r="Z5" s="123">
        <v>0.43</v>
      </c>
      <c r="AA5" s="121">
        <v>0.47</v>
      </c>
      <c r="AB5" s="122">
        <v>0.42</v>
      </c>
      <c r="AC5" s="123">
        <v>0.45</v>
      </c>
      <c r="AD5" s="121">
        <v>0.45</v>
      </c>
      <c r="AE5" s="122">
        <v>0.46</v>
      </c>
      <c r="AF5" s="123">
        <v>0.45</v>
      </c>
      <c r="AG5" s="121">
        <v>0.45</v>
      </c>
      <c r="AH5" s="122">
        <v>0.44</v>
      </c>
      <c r="AI5" s="124">
        <v>0.42</v>
      </c>
      <c r="AJ5" s="125"/>
      <c r="AK5" s="122">
        <f t="shared" si="5"/>
        <v>0.05</v>
      </c>
      <c r="AL5" s="122">
        <f t="shared" si="0"/>
        <v>0.2</v>
      </c>
      <c r="AM5" s="122">
        <f t="shared" si="1"/>
        <v>0.4</v>
      </c>
      <c r="AN5" s="122">
        <f t="shared" si="2"/>
        <v>0.45</v>
      </c>
      <c r="AO5" s="122">
        <f t="shared" si="3"/>
        <v>0.45</v>
      </c>
      <c r="AP5" s="122">
        <f t="shared" si="4"/>
        <v>0.45</v>
      </c>
    </row>
    <row r="6" spans="1:42" ht="12.5" customHeight="1" x14ac:dyDescent="0.3">
      <c r="A6" s="94" t="s">
        <v>539</v>
      </c>
      <c r="B6" s="1" t="s">
        <v>540</v>
      </c>
      <c r="C6" s="1">
        <v>150</v>
      </c>
      <c r="D6" s="1">
        <v>40</v>
      </c>
      <c r="E6" s="119" t="s">
        <v>532</v>
      </c>
      <c r="F6" s="1" t="s">
        <v>633</v>
      </c>
      <c r="G6" s="1">
        <v>150</v>
      </c>
      <c r="H6" s="1">
        <v>200</v>
      </c>
      <c r="I6" s="1" t="s">
        <v>319</v>
      </c>
      <c r="J6" s="1" t="s">
        <v>634</v>
      </c>
      <c r="K6" s="1"/>
      <c r="L6" s="1"/>
      <c r="M6" s="1"/>
      <c r="N6" s="120"/>
      <c r="O6" s="2" t="s">
        <v>541</v>
      </c>
      <c r="P6" s="45" t="s">
        <v>4</v>
      </c>
      <c r="Q6" s="3" t="s">
        <v>542</v>
      </c>
      <c r="R6" s="121">
        <v>7.0000000000000007E-2</v>
      </c>
      <c r="S6" s="122">
        <v>0.16</v>
      </c>
      <c r="T6" s="123">
        <v>0.21</v>
      </c>
      <c r="U6" s="121">
        <v>0.26</v>
      </c>
      <c r="V6" s="122">
        <v>0.3</v>
      </c>
      <c r="W6" s="123">
        <v>0.3</v>
      </c>
      <c r="X6" s="121">
        <v>0.33</v>
      </c>
      <c r="Y6" s="122">
        <v>0.44</v>
      </c>
      <c r="Z6" s="123">
        <v>0.56000000000000005</v>
      </c>
      <c r="AA6" s="121">
        <v>0.71</v>
      </c>
      <c r="AB6" s="122">
        <v>0.73</v>
      </c>
      <c r="AC6" s="123">
        <v>0.83</v>
      </c>
      <c r="AD6" s="121">
        <v>0.85</v>
      </c>
      <c r="AE6" s="122">
        <v>0.87</v>
      </c>
      <c r="AF6" s="123">
        <v>0.84</v>
      </c>
      <c r="AG6" s="121">
        <v>0.79</v>
      </c>
      <c r="AH6" s="122">
        <v>0.72</v>
      </c>
      <c r="AI6" s="124">
        <v>0.65</v>
      </c>
      <c r="AJ6" s="125"/>
      <c r="AK6" s="122">
        <f t="shared" si="5"/>
        <v>0.15000000000000002</v>
      </c>
      <c r="AL6" s="122">
        <f t="shared" si="0"/>
        <v>0.30000000000000004</v>
      </c>
      <c r="AM6" s="122">
        <f t="shared" si="1"/>
        <v>0.45</v>
      </c>
      <c r="AN6" s="122">
        <f t="shared" si="2"/>
        <v>0.75</v>
      </c>
      <c r="AO6" s="122">
        <f t="shared" si="3"/>
        <v>0.85000000000000009</v>
      </c>
      <c r="AP6" s="122">
        <f t="shared" si="4"/>
        <v>0.70000000000000007</v>
      </c>
    </row>
    <row r="7" spans="1:42" ht="12.5" customHeight="1" x14ac:dyDescent="0.3">
      <c r="A7" s="94" t="s">
        <v>533</v>
      </c>
      <c r="B7" s="1" t="s">
        <v>543</v>
      </c>
      <c r="C7" s="1">
        <v>150</v>
      </c>
      <c r="D7" s="1">
        <v>40</v>
      </c>
      <c r="E7" s="119" t="s">
        <v>532</v>
      </c>
      <c r="F7" s="1" t="s">
        <v>633</v>
      </c>
      <c r="G7" s="1">
        <v>300</v>
      </c>
      <c r="H7" s="1">
        <v>200</v>
      </c>
      <c r="I7" s="1" t="s">
        <v>319</v>
      </c>
      <c r="J7" s="1" t="s">
        <v>634</v>
      </c>
      <c r="K7" s="1"/>
      <c r="L7" s="1"/>
      <c r="M7" s="1"/>
      <c r="N7" s="120"/>
      <c r="O7" s="2" t="s">
        <v>544</v>
      </c>
      <c r="P7" s="45" t="s">
        <v>4</v>
      </c>
      <c r="Q7" s="3" t="s">
        <v>37</v>
      </c>
      <c r="R7" s="121">
        <v>0.04</v>
      </c>
      <c r="S7" s="122">
        <v>0.11</v>
      </c>
      <c r="T7" s="123">
        <v>0.11</v>
      </c>
      <c r="U7" s="121">
        <v>0.18</v>
      </c>
      <c r="V7" s="122">
        <v>0.2</v>
      </c>
      <c r="W7" s="123">
        <v>0.19</v>
      </c>
      <c r="X7" s="121">
        <v>0.23</v>
      </c>
      <c r="Y7" s="122">
        <v>0.28999999999999998</v>
      </c>
      <c r="Z7" s="123">
        <v>0.39</v>
      </c>
      <c r="AA7" s="121">
        <v>0.56999999999999995</v>
      </c>
      <c r="AB7" s="122">
        <v>0.57999999999999996</v>
      </c>
      <c r="AC7" s="123">
        <v>0.65</v>
      </c>
      <c r="AD7" s="121">
        <v>0.73</v>
      </c>
      <c r="AE7" s="122">
        <v>0.69</v>
      </c>
      <c r="AF7" s="123">
        <v>0.7</v>
      </c>
      <c r="AG7" s="121">
        <v>0.66</v>
      </c>
      <c r="AH7" s="122">
        <v>0.63</v>
      </c>
      <c r="AI7" s="124">
        <v>0.57999999999999996</v>
      </c>
      <c r="AJ7" s="125"/>
      <c r="AK7" s="122">
        <f t="shared" si="5"/>
        <v>0.1</v>
      </c>
      <c r="AL7" s="122">
        <f t="shared" si="0"/>
        <v>0.2</v>
      </c>
      <c r="AM7" s="122">
        <f t="shared" si="1"/>
        <v>0.30000000000000004</v>
      </c>
      <c r="AN7" s="122">
        <f t="shared" si="2"/>
        <v>0.60000000000000009</v>
      </c>
      <c r="AO7" s="122">
        <f t="shared" si="3"/>
        <v>0.70000000000000007</v>
      </c>
      <c r="AP7" s="122">
        <f t="shared" si="4"/>
        <v>0.60000000000000009</v>
      </c>
    </row>
    <row r="8" spans="1:42" ht="12.5" customHeight="1" x14ac:dyDescent="0.3">
      <c r="A8" s="94" t="s">
        <v>533</v>
      </c>
      <c r="B8" s="1" t="s">
        <v>545</v>
      </c>
      <c r="C8" s="1">
        <v>150</v>
      </c>
      <c r="D8" s="1">
        <v>40</v>
      </c>
      <c r="E8" s="119" t="s">
        <v>532</v>
      </c>
      <c r="F8" s="1" t="s">
        <v>633</v>
      </c>
      <c r="G8" s="1">
        <v>600</v>
      </c>
      <c r="H8" s="1">
        <v>200</v>
      </c>
      <c r="I8" s="1" t="s">
        <v>319</v>
      </c>
      <c r="J8" s="1" t="s">
        <v>634</v>
      </c>
      <c r="K8" s="1"/>
      <c r="L8" s="1"/>
      <c r="M8" s="1"/>
      <c r="N8" s="120"/>
      <c r="O8" s="2" t="s">
        <v>546</v>
      </c>
      <c r="P8" s="45" t="s">
        <v>4</v>
      </c>
      <c r="Q8" s="3" t="s">
        <v>547</v>
      </c>
      <c r="R8" s="121">
        <v>0.02</v>
      </c>
      <c r="S8" s="122">
        <v>0.06</v>
      </c>
      <c r="T8" s="123">
        <v>0.06</v>
      </c>
      <c r="U8" s="121">
        <v>0.1</v>
      </c>
      <c r="V8" s="122">
        <v>0.14000000000000001</v>
      </c>
      <c r="W8" s="123">
        <v>0.14000000000000001</v>
      </c>
      <c r="X8" s="121">
        <v>0.17</v>
      </c>
      <c r="Y8" s="122">
        <v>0.18</v>
      </c>
      <c r="Z8" s="123">
        <v>0.26</v>
      </c>
      <c r="AA8" s="121">
        <v>0.39</v>
      </c>
      <c r="AB8" s="122">
        <v>0.43</v>
      </c>
      <c r="AC8" s="123">
        <v>0.48</v>
      </c>
      <c r="AD8" s="121">
        <v>0.48</v>
      </c>
      <c r="AE8" s="122">
        <v>0.45</v>
      </c>
      <c r="AF8" s="123">
        <v>0.45</v>
      </c>
      <c r="AG8" s="121">
        <v>0.45</v>
      </c>
      <c r="AH8" s="122">
        <v>0.43</v>
      </c>
      <c r="AI8" s="124">
        <v>0.4</v>
      </c>
      <c r="AJ8" s="125"/>
      <c r="AK8" s="122">
        <f t="shared" si="5"/>
        <v>0.05</v>
      </c>
      <c r="AL8" s="122">
        <f t="shared" si="0"/>
        <v>0.15000000000000002</v>
      </c>
      <c r="AM8" s="122">
        <f t="shared" si="1"/>
        <v>0.2</v>
      </c>
      <c r="AN8" s="122">
        <f t="shared" si="2"/>
        <v>0.45</v>
      </c>
      <c r="AO8" s="122">
        <f t="shared" si="3"/>
        <v>0.45</v>
      </c>
      <c r="AP8" s="122">
        <f t="shared" si="4"/>
        <v>0.45</v>
      </c>
    </row>
    <row r="9" spans="1:42" ht="12.5" customHeight="1" x14ac:dyDescent="0.3">
      <c r="A9" s="94" t="s">
        <v>533</v>
      </c>
      <c r="B9" s="1" t="s">
        <v>548</v>
      </c>
      <c r="C9" s="1">
        <v>300</v>
      </c>
      <c r="D9" s="1">
        <v>40</v>
      </c>
      <c r="E9" s="119" t="s">
        <v>532</v>
      </c>
      <c r="F9" s="1" t="s">
        <v>633</v>
      </c>
      <c r="G9" s="1">
        <v>150</v>
      </c>
      <c r="H9" s="1">
        <v>0</v>
      </c>
      <c r="I9" s="1" t="s">
        <v>319</v>
      </c>
      <c r="J9" s="1" t="s">
        <v>634</v>
      </c>
      <c r="K9" s="1"/>
      <c r="L9" s="1"/>
      <c r="M9" s="1"/>
      <c r="N9" s="120"/>
      <c r="O9" s="2" t="s">
        <v>549</v>
      </c>
      <c r="P9" s="45" t="s">
        <v>13</v>
      </c>
      <c r="Q9" s="3" t="s">
        <v>550</v>
      </c>
      <c r="R9" s="121">
        <v>0.17</v>
      </c>
      <c r="S9" s="122">
        <v>0.32</v>
      </c>
      <c r="T9" s="123">
        <v>0.48</v>
      </c>
      <c r="U9" s="121">
        <v>0.52</v>
      </c>
      <c r="V9" s="122">
        <v>0.48</v>
      </c>
      <c r="W9" s="123">
        <v>0.45</v>
      </c>
      <c r="X9" s="121">
        <v>0.53</v>
      </c>
      <c r="Y9" s="122">
        <v>0.65</v>
      </c>
      <c r="Z9" s="123">
        <v>0.81</v>
      </c>
      <c r="AA9" s="121">
        <v>0.89</v>
      </c>
      <c r="AB9" s="122">
        <v>0.84</v>
      </c>
      <c r="AC9" s="123">
        <v>0.87</v>
      </c>
      <c r="AD9" s="121">
        <v>0.85</v>
      </c>
      <c r="AE9" s="122">
        <v>0.84</v>
      </c>
      <c r="AF9" s="123">
        <v>0.86</v>
      </c>
      <c r="AG9" s="121">
        <v>0.8</v>
      </c>
      <c r="AH9" s="122">
        <v>0.77</v>
      </c>
      <c r="AI9" s="124">
        <v>0.7</v>
      </c>
      <c r="AJ9" s="125"/>
      <c r="AK9" s="122">
        <f t="shared" si="5"/>
        <v>0.30000000000000004</v>
      </c>
      <c r="AL9" s="122">
        <f t="shared" si="0"/>
        <v>0.5</v>
      </c>
      <c r="AM9" s="122">
        <f t="shared" si="1"/>
        <v>0.65</v>
      </c>
      <c r="AN9" s="122">
        <f t="shared" si="2"/>
        <v>0.85000000000000009</v>
      </c>
      <c r="AO9" s="122">
        <f t="shared" si="3"/>
        <v>0.85000000000000009</v>
      </c>
      <c r="AP9" s="122">
        <f t="shared" si="4"/>
        <v>0.75</v>
      </c>
    </row>
    <row r="10" spans="1:42" ht="12.5" customHeight="1" x14ac:dyDescent="0.3">
      <c r="A10" s="94" t="s">
        <v>533</v>
      </c>
      <c r="B10" s="1" t="s">
        <v>551</v>
      </c>
      <c r="C10" s="1">
        <v>300</v>
      </c>
      <c r="D10" s="1">
        <v>40</v>
      </c>
      <c r="E10" s="119" t="s">
        <v>532</v>
      </c>
      <c r="F10" s="1" t="s">
        <v>633</v>
      </c>
      <c r="G10" s="1">
        <v>300</v>
      </c>
      <c r="H10" s="1">
        <v>0</v>
      </c>
      <c r="I10" s="1" t="s">
        <v>319</v>
      </c>
      <c r="J10" s="1" t="s">
        <v>634</v>
      </c>
      <c r="K10" s="1"/>
      <c r="L10" s="1"/>
      <c r="M10" s="1"/>
      <c r="N10" s="120"/>
      <c r="O10" s="2" t="s">
        <v>552</v>
      </c>
      <c r="P10" s="45" t="s">
        <v>13</v>
      </c>
      <c r="Q10" s="3" t="s">
        <v>10</v>
      </c>
      <c r="R10" s="121">
        <v>0.11</v>
      </c>
      <c r="S10" s="122">
        <v>0.24</v>
      </c>
      <c r="T10" s="123">
        <v>0.37</v>
      </c>
      <c r="U10" s="121">
        <v>0.48</v>
      </c>
      <c r="V10" s="122">
        <v>0.43</v>
      </c>
      <c r="W10" s="123">
        <v>0.38</v>
      </c>
      <c r="X10" s="121">
        <v>0.42</v>
      </c>
      <c r="Y10" s="122">
        <v>0.45</v>
      </c>
      <c r="Z10" s="123">
        <v>0.62</v>
      </c>
      <c r="AA10" s="121">
        <v>0.77</v>
      </c>
      <c r="AB10" s="122">
        <v>0.82</v>
      </c>
      <c r="AC10" s="123">
        <v>0.8</v>
      </c>
      <c r="AD10" s="121">
        <v>0.82</v>
      </c>
      <c r="AE10" s="122">
        <v>0.8</v>
      </c>
      <c r="AF10" s="123">
        <v>0.83</v>
      </c>
      <c r="AG10" s="121">
        <v>0.78</v>
      </c>
      <c r="AH10" s="122">
        <v>0.74</v>
      </c>
      <c r="AI10" s="124">
        <v>0.71</v>
      </c>
      <c r="AJ10" s="125"/>
      <c r="AK10" s="122">
        <f t="shared" si="5"/>
        <v>0.25</v>
      </c>
      <c r="AL10" s="122">
        <f t="shared" si="0"/>
        <v>0.45</v>
      </c>
      <c r="AM10" s="122">
        <f t="shared" si="1"/>
        <v>0.5</v>
      </c>
      <c r="AN10" s="122">
        <f t="shared" si="2"/>
        <v>0.8</v>
      </c>
      <c r="AO10" s="122">
        <f t="shared" si="3"/>
        <v>0.8</v>
      </c>
      <c r="AP10" s="122">
        <f t="shared" si="4"/>
        <v>0.75</v>
      </c>
    </row>
    <row r="11" spans="1:42" ht="12.5" customHeight="1" x14ac:dyDescent="0.3">
      <c r="A11" s="94" t="s">
        <v>553</v>
      </c>
      <c r="B11" s="1" t="s">
        <v>554</v>
      </c>
      <c r="C11" s="1">
        <v>300</v>
      </c>
      <c r="D11" s="1">
        <v>40</v>
      </c>
      <c r="E11" s="119" t="s">
        <v>532</v>
      </c>
      <c r="F11" s="1" t="s">
        <v>633</v>
      </c>
      <c r="G11" s="1">
        <v>600</v>
      </c>
      <c r="H11" s="1">
        <v>0</v>
      </c>
      <c r="I11" s="1" t="s">
        <v>319</v>
      </c>
      <c r="J11" s="1" t="s">
        <v>634</v>
      </c>
      <c r="K11" s="1"/>
      <c r="L11" s="1"/>
      <c r="M11" s="1"/>
      <c r="N11" s="120"/>
      <c r="O11" s="2" t="s">
        <v>279</v>
      </c>
      <c r="P11" s="45" t="s">
        <v>4</v>
      </c>
      <c r="Q11" s="3" t="s">
        <v>68</v>
      </c>
      <c r="R11" s="121">
        <v>0.06</v>
      </c>
      <c r="S11" s="122">
        <v>0.19</v>
      </c>
      <c r="T11" s="123">
        <v>0.27</v>
      </c>
      <c r="U11" s="121">
        <v>0.39</v>
      </c>
      <c r="V11" s="122">
        <v>0.43</v>
      </c>
      <c r="W11" s="123">
        <v>0.39</v>
      </c>
      <c r="X11" s="121">
        <v>0.39</v>
      </c>
      <c r="Y11" s="122">
        <v>0.41</v>
      </c>
      <c r="Z11" s="123">
        <v>0.49</v>
      </c>
      <c r="AA11" s="121">
        <v>0.59</v>
      </c>
      <c r="AB11" s="122">
        <v>0.64</v>
      </c>
      <c r="AC11" s="123">
        <v>0.65</v>
      </c>
      <c r="AD11" s="121">
        <v>0.66</v>
      </c>
      <c r="AE11" s="122">
        <v>0.64</v>
      </c>
      <c r="AF11" s="123">
        <v>0.66</v>
      </c>
      <c r="AG11" s="121">
        <v>0.64</v>
      </c>
      <c r="AH11" s="122">
        <v>0.6</v>
      </c>
      <c r="AI11" s="124">
        <v>0.6</v>
      </c>
      <c r="AJ11" s="125"/>
      <c r="AK11" s="122">
        <f t="shared" si="5"/>
        <v>0.15000000000000002</v>
      </c>
      <c r="AL11" s="122">
        <f t="shared" si="0"/>
        <v>0.4</v>
      </c>
      <c r="AM11" s="122">
        <f t="shared" si="1"/>
        <v>0.45</v>
      </c>
      <c r="AN11" s="122">
        <f t="shared" si="2"/>
        <v>0.65</v>
      </c>
      <c r="AO11" s="122">
        <f t="shared" si="3"/>
        <v>0.65</v>
      </c>
      <c r="AP11" s="122">
        <f t="shared" si="4"/>
        <v>0.60000000000000009</v>
      </c>
    </row>
    <row r="12" spans="1:42" ht="12.5" customHeight="1" x14ac:dyDescent="0.3">
      <c r="A12" s="94" t="s">
        <v>539</v>
      </c>
      <c r="B12" s="1" t="s">
        <v>555</v>
      </c>
      <c r="C12" s="1">
        <v>300</v>
      </c>
      <c r="D12" s="1">
        <v>40</v>
      </c>
      <c r="E12" s="119" t="s">
        <v>532</v>
      </c>
      <c r="F12" s="1" t="s">
        <v>633</v>
      </c>
      <c r="G12" s="1">
        <v>150</v>
      </c>
      <c r="H12" s="1">
        <v>200</v>
      </c>
      <c r="I12" s="1" t="s">
        <v>319</v>
      </c>
      <c r="J12" s="1" t="s">
        <v>634</v>
      </c>
      <c r="K12" s="1"/>
      <c r="L12" s="1"/>
      <c r="M12" s="1"/>
      <c r="N12" s="120"/>
      <c r="O12" s="2" t="s">
        <v>216</v>
      </c>
      <c r="P12" s="45" t="s">
        <v>13</v>
      </c>
      <c r="Q12" s="3" t="s">
        <v>550</v>
      </c>
      <c r="R12" s="121">
        <v>0.17</v>
      </c>
      <c r="S12" s="122">
        <v>0.19</v>
      </c>
      <c r="T12" s="123">
        <v>0.25</v>
      </c>
      <c r="U12" s="121">
        <v>0.28000000000000003</v>
      </c>
      <c r="V12" s="122">
        <v>0.35</v>
      </c>
      <c r="W12" s="123">
        <v>0.36</v>
      </c>
      <c r="X12" s="121">
        <v>0.56000000000000005</v>
      </c>
      <c r="Y12" s="122">
        <v>0.7</v>
      </c>
      <c r="Z12" s="123">
        <v>0.77</v>
      </c>
      <c r="AA12" s="121">
        <v>0.86</v>
      </c>
      <c r="AB12" s="122">
        <v>0.86</v>
      </c>
      <c r="AC12" s="123">
        <v>0.87</v>
      </c>
      <c r="AD12" s="121">
        <v>0.83</v>
      </c>
      <c r="AE12" s="122">
        <v>0.85</v>
      </c>
      <c r="AF12" s="123">
        <v>0.87</v>
      </c>
      <c r="AG12" s="121">
        <v>0.81</v>
      </c>
      <c r="AH12" s="122">
        <v>0.75</v>
      </c>
      <c r="AI12" s="124">
        <v>0.71</v>
      </c>
      <c r="AJ12" s="125"/>
      <c r="AK12" s="122">
        <f t="shared" si="5"/>
        <v>0.2</v>
      </c>
      <c r="AL12" s="122">
        <f t="shared" si="0"/>
        <v>0.35000000000000003</v>
      </c>
      <c r="AM12" s="122">
        <f t="shared" si="1"/>
        <v>0.70000000000000007</v>
      </c>
      <c r="AN12" s="122">
        <f t="shared" si="2"/>
        <v>0.85000000000000009</v>
      </c>
      <c r="AO12" s="122">
        <f t="shared" si="3"/>
        <v>0.85000000000000009</v>
      </c>
      <c r="AP12" s="122">
        <f t="shared" si="4"/>
        <v>0.75</v>
      </c>
    </row>
    <row r="13" spans="1:42" ht="12.5" customHeight="1" x14ac:dyDescent="0.3">
      <c r="A13" s="94" t="s">
        <v>533</v>
      </c>
      <c r="B13" s="1" t="s">
        <v>556</v>
      </c>
      <c r="C13" s="1">
        <v>300</v>
      </c>
      <c r="D13" s="1">
        <v>40</v>
      </c>
      <c r="E13" s="119" t="s">
        <v>532</v>
      </c>
      <c r="F13" s="1" t="s">
        <v>633</v>
      </c>
      <c r="G13" s="1">
        <v>300</v>
      </c>
      <c r="H13" s="1">
        <v>200</v>
      </c>
      <c r="I13" s="1" t="s">
        <v>319</v>
      </c>
      <c r="J13" s="1" t="s">
        <v>634</v>
      </c>
      <c r="K13" s="1"/>
      <c r="L13" s="1"/>
      <c r="M13" s="1"/>
      <c r="N13" s="120"/>
      <c r="O13" s="2" t="s">
        <v>541</v>
      </c>
      <c r="P13" s="45" t="s">
        <v>4</v>
      </c>
      <c r="Q13" s="3" t="s">
        <v>542</v>
      </c>
      <c r="R13" s="121">
        <v>0.11</v>
      </c>
      <c r="S13" s="122">
        <v>0.15</v>
      </c>
      <c r="T13" s="123">
        <v>0.15</v>
      </c>
      <c r="U13" s="121">
        <v>0.23</v>
      </c>
      <c r="V13" s="122">
        <v>0.27</v>
      </c>
      <c r="W13" s="123">
        <v>0.28000000000000003</v>
      </c>
      <c r="X13" s="121">
        <v>0.41</v>
      </c>
      <c r="Y13" s="122">
        <v>0.52</v>
      </c>
      <c r="Z13" s="123">
        <v>0.64</v>
      </c>
      <c r="AA13" s="121">
        <v>0.74</v>
      </c>
      <c r="AB13" s="122">
        <v>0.8</v>
      </c>
      <c r="AC13" s="123">
        <v>0.82</v>
      </c>
      <c r="AD13" s="121">
        <v>0.81</v>
      </c>
      <c r="AE13" s="122">
        <v>0.82</v>
      </c>
      <c r="AF13" s="123">
        <v>0.81</v>
      </c>
      <c r="AG13" s="121">
        <v>0.78</v>
      </c>
      <c r="AH13" s="122">
        <v>0.76</v>
      </c>
      <c r="AI13" s="124">
        <v>0.69</v>
      </c>
      <c r="AJ13" s="125"/>
      <c r="AK13" s="122">
        <f t="shared" si="5"/>
        <v>0.15000000000000002</v>
      </c>
      <c r="AL13" s="122">
        <f t="shared" si="0"/>
        <v>0.25</v>
      </c>
      <c r="AM13" s="122">
        <f t="shared" si="1"/>
        <v>0.5</v>
      </c>
      <c r="AN13" s="122">
        <f t="shared" si="2"/>
        <v>0.8</v>
      </c>
      <c r="AO13" s="122">
        <f t="shared" si="3"/>
        <v>0.8</v>
      </c>
      <c r="AP13" s="122">
        <f t="shared" si="4"/>
        <v>0.75</v>
      </c>
    </row>
    <row r="14" spans="1:42" ht="12.5" customHeight="1" x14ac:dyDescent="0.3">
      <c r="A14" s="94" t="s">
        <v>539</v>
      </c>
      <c r="B14" s="1" t="s">
        <v>557</v>
      </c>
      <c r="C14" s="1">
        <v>300</v>
      </c>
      <c r="D14" s="1">
        <v>40</v>
      </c>
      <c r="E14" s="119" t="s">
        <v>532</v>
      </c>
      <c r="F14" s="1" t="s">
        <v>633</v>
      </c>
      <c r="G14" s="1">
        <v>600</v>
      </c>
      <c r="H14" s="1">
        <v>200</v>
      </c>
      <c r="I14" s="1" t="s">
        <v>319</v>
      </c>
      <c r="J14" s="1" t="s">
        <v>634</v>
      </c>
      <c r="K14" s="1"/>
      <c r="L14" s="1"/>
      <c r="M14" s="1"/>
      <c r="N14" s="120"/>
      <c r="O14" s="2" t="s">
        <v>537</v>
      </c>
      <c r="P14" s="45" t="s">
        <v>4</v>
      </c>
      <c r="Q14" s="3" t="s">
        <v>535</v>
      </c>
      <c r="R14" s="121">
        <v>7.0000000000000007E-2</v>
      </c>
      <c r="S14" s="122">
        <v>0.12</v>
      </c>
      <c r="T14" s="123">
        <v>0.15</v>
      </c>
      <c r="U14" s="121">
        <v>0.21</v>
      </c>
      <c r="V14" s="122">
        <v>0.2</v>
      </c>
      <c r="W14" s="123">
        <v>0.2</v>
      </c>
      <c r="X14" s="121">
        <v>0.31</v>
      </c>
      <c r="Y14" s="122">
        <v>0.43</v>
      </c>
      <c r="Z14" s="123">
        <v>0.51</v>
      </c>
      <c r="AA14" s="121">
        <v>0.6</v>
      </c>
      <c r="AB14" s="122">
        <v>0.67</v>
      </c>
      <c r="AC14" s="123">
        <v>0.69</v>
      </c>
      <c r="AD14" s="121">
        <v>0.65</v>
      </c>
      <c r="AE14" s="122">
        <v>0.65</v>
      </c>
      <c r="AF14" s="123">
        <v>0.62</v>
      </c>
      <c r="AG14" s="121">
        <v>0.61</v>
      </c>
      <c r="AH14" s="122">
        <v>0.57999999999999996</v>
      </c>
      <c r="AI14" s="124">
        <v>0.53</v>
      </c>
      <c r="AJ14" s="125"/>
      <c r="AK14" s="122">
        <f t="shared" si="5"/>
        <v>0.1</v>
      </c>
      <c r="AL14" s="122">
        <f t="shared" si="0"/>
        <v>0.2</v>
      </c>
      <c r="AM14" s="122">
        <f t="shared" si="1"/>
        <v>0.4</v>
      </c>
      <c r="AN14" s="122">
        <f t="shared" si="2"/>
        <v>0.65</v>
      </c>
      <c r="AO14" s="122">
        <f t="shared" si="3"/>
        <v>0.65</v>
      </c>
      <c r="AP14" s="122">
        <f t="shared" si="4"/>
        <v>0.55000000000000004</v>
      </c>
    </row>
    <row r="15" spans="1:42" ht="12.5" customHeight="1" x14ac:dyDescent="0.3">
      <c r="A15" s="94" t="s">
        <v>558</v>
      </c>
      <c r="B15" s="1" t="s">
        <v>559</v>
      </c>
      <c r="C15" s="1">
        <v>600</v>
      </c>
      <c r="D15" s="1">
        <v>40</v>
      </c>
      <c r="E15" s="119" t="s">
        <v>532</v>
      </c>
      <c r="F15" s="1" t="s">
        <v>633</v>
      </c>
      <c r="G15" s="1">
        <v>150</v>
      </c>
      <c r="H15" s="1">
        <v>0</v>
      </c>
      <c r="I15" s="1" t="s">
        <v>319</v>
      </c>
      <c r="J15" s="1" t="s">
        <v>634</v>
      </c>
      <c r="K15" s="1"/>
      <c r="L15" s="1"/>
      <c r="M15" s="1"/>
      <c r="N15" s="120"/>
      <c r="O15" s="2" t="s">
        <v>209</v>
      </c>
      <c r="P15" s="45" t="s">
        <v>25</v>
      </c>
      <c r="Q15" s="3" t="s">
        <v>294</v>
      </c>
      <c r="R15" s="121">
        <v>0.38</v>
      </c>
      <c r="S15" s="122">
        <v>0.36</v>
      </c>
      <c r="T15" s="123">
        <v>0.36</v>
      </c>
      <c r="U15" s="121">
        <v>0.39</v>
      </c>
      <c r="V15" s="122">
        <v>0.55000000000000004</v>
      </c>
      <c r="W15" s="123">
        <v>0.71</v>
      </c>
      <c r="X15" s="121">
        <v>0.81</v>
      </c>
      <c r="Y15" s="122">
        <v>0.88</v>
      </c>
      <c r="Z15" s="123">
        <v>0.88</v>
      </c>
      <c r="AA15" s="121">
        <v>0.86</v>
      </c>
      <c r="AB15" s="122">
        <v>0.9</v>
      </c>
      <c r="AC15" s="123">
        <v>0.91</v>
      </c>
      <c r="AD15" s="121">
        <v>0.85</v>
      </c>
      <c r="AE15" s="122">
        <v>0.86</v>
      </c>
      <c r="AF15" s="123">
        <v>0.84</v>
      </c>
      <c r="AG15" s="121">
        <v>0.82</v>
      </c>
      <c r="AH15" s="122">
        <v>0.75</v>
      </c>
      <c r="AI15" s="124">
        <v>0.7</v>
      </c>
      <c r="AJ15" s="125"/>
      <c r="AK15" s="122">
        <f t="shared" si="5"/>
        <v>0.35000000000000003</v>
      </c>
      <c r="AL15" s="122">
        <f t="shared" si="0"/>
        <v>0.55000000000000004</v>
      </c>
      <c r="AM15" s="122">
        <f t="shared" si="1"/>
        <v>0.85000000000000009</v>
      </c>
      <c r="AN15" s="122">
        <f t="shared" si="2"/>
        <v>0.9</v>
      </c>
      <c r="AO15" s="122">
        <f t="shared" si="3"/>
        <v>0.85000000000000009</v>
      </c>
      <c r="AP15" s="122">
        <f t="shared" si="4"/>
        <v>0.75</v>
      </c>
    </row>
    <row r="16" spans="1:42" ht="12.5" customHeight="1" x14ac:dyDescent="0.3">
      <c r="A16" s="94" t="s">
        <v>558</v>
      </c>
      <c r="B16" s="1" t="s">
        <v>560</v>
      </c>
      <c r="C16" s="1">
        <v>600</v>
      </c>
      <c r="D16" s="1">
        <v>40</v>
      </c>
      <c r="E16" s="119" t="s">
        <v>532</v>
      </c>
      <c r="F16" s="1" t="s">
        <v>633</v>
      </c>
      <c r="G16" s="1">
        <v>300</v>
      </c>
      <c r="H16" s="1">
        <v>0</v>
      </c>
      <c r="I16" s="1" t="s">
        <v>319</v>
      </c>
      <c r="J16" s="1" t="s">
        <v>634</v>
      </c>
      <c r="K16" s="1"/>
      <c r="L16" s="1"/>
      <c r="M16" s="1"/>
      <c r="N16" s="120"/>
      <c r="O16" s="2" t="s">
        <v>549</v>
      </c>
      <c r="P16" s="45" t="s">
        <v>13</v>
      </c>
      <c r="Q16" s="3" t="s">
        <v>550</v>
      </c>
      <c r="R16" s="121">
        <v>0.31</v>
      </c>
      <c r="S16" s="122">
        <v>0.28000000000000003</v>
      </c>
      <c r="T16" s="123">
        <v>0.3</v>
      </c>
      <c r="U16" s="121">
        <v>0.31</v>
      </c>
      <c r="V16" s="122">
        <v>0.4</v>
      </c>
      <c r="W16" s="123">
        <v>0.51</v>
      </c>
      <c r="X16" s="121">
        <v>0.72</v>
      </c>
      <c r="Y16" s="122">
        <v>0.76</v>
      </c>
      <c r="Z16" s="123">
        <v>0.86</v>
      </c>
      <c r="AA16" s="121">
        <v>0.88</v>
      </c>
      <c r="AB16" s="122">
        <v>0.91</v>
      </c>
      <c r="AC16" s="123">
        <v>0.92</v>
      </c>
      <c r="AD16" s="121">
        <v>0.88</v>
      </c>
      <c r="AE16" s="122">
        <v>0.87</v>
      </c>
      <c r="AF16" s="123">
        <v>0.86</v>
      </c>
      <c r="AG16" s="121">
        <v>0.85</v>
      </c>
      <c r="AH16" s="122">
        <v>0.83</v>
      </c>
      <c r="AI16" s="124">
        <v>0.75</v>
      </c>
      <c r="AJ16" s="125"/>
      <c r="AK16" s="122">
        <f t="shared" si="5"/>
        <v>0.30000000000000004</v>
      </c>
      <c r="AL16" s="122">
        <f t="shared" si="0"/>
        <v>0.4</v>
      </c>
      <c r="AM16" s="122">
        <f t="shared" si="1"/>
        <v>0.8</v>
      </c>
      <c r="AN16" s="122">
        <f t="shared" si="2"/>
        <v>0.9</v>
      </c>
      <c r="AO16" s="122">
        <f t="shared" si="3"/>
        <v>0.85000000000000009</v>
      </c>
      <c r="AP16" s="122">
        <f t="shared" si="4"/>
        <v>0.8</v>
      </c>
    </row>
    <row r="17" spans="1:42" ht="12.5" customHeight="1" x14ac:dyDescent="0.3">
      <c r="A17" s="94" t="s">
        <v>558</v>
      </c>
      <c r="B17" s="1" t="s">
        <v>561</v>
      </c>
      <c r="C17" s="1">
        <v>600</v>
      </c>
      <c r="D17" s="1">
        <v>40</v>
      </c>
      <c r="E17" s="119" t="s">
        <v>532</v>
      </c>
      <c r="F17" s="1" t="s">
        <v>633</v>
      </c>
      <c r="G17" s="1">
        <v>600</v>
      </c>
      <c r="H17" s="1">
        <v>0</v>
      </c>
      <c r="I17" s="1" t="s">
        <v>319</v>
      </c>
      <c r="J17" s="1" t="s">
        <v>634</v>
      </c>
      <c r="K17" s="1"/>
      <c r="L17" s="1"/>
      <c r="M17" s="1"/>
      <c r="N17" s="120"/>
      <c r="O17" s="2" t="s">
        <v>552</v>
      </c>
      <c r="P17" s="45" t="s">
        <v>13</v>
      </c>
      <c r="Q17" s="3" t="s">
        <v>10</v>
      </c>
      <c r="R17" s="121">
        <v>0.25</v>
      </c>
      <c r="S17" s="122">
        <v>0.25</v>
      </c>
      <c r="T17" s="123">
        <v>0.25</v>
      </c>
      <c r="U17" s="121">
        <v>0.24</v>
      </c>
      <c r="V17" s="122">
        <v>0.31</v>
      </c>
      <c r="W17" s="123">
        <v>0.4</v>
      </c>
      <c r="X17" s="121">
        <v>0.59</v>
      </c>
      <c r="Y17" s="122">
        <v>0.67</v>
      </c>
      <c r="Z17" s="123">
        <v>0.74</v>
      </c>
      <c r="AA17" s="121">
        <v>0.81</v>
      </c>
      <c r="AB17" s="122">
        <v>0.83</v>
      </c>
      <c r="AC17" s="123">
        <v>0.85</v>
      </c>
      <c r="AD17" s="121">
        <v>0.81</v>
      </c>
      <c r="AE17" s="122">
        <v>0.8</v>
      </c>
      <c r="AF17" s="123">
        <v>0.79</v>
      </c>
      <c r="AG17" s="121">
        <v>0.78</v>
      </c>
      <c r="AH17" s="122">
        <v>0.76</v>
      </c>
      <c r="AI17" s="124">
        <v>0.72</v>
      </c>
      <c r="AJ17" s="125"/>
      <c r="AK17" s="122">
        <f t="shared" si="5"/>
        <v>0.25</v>
      </c>
      <c r="AL17" s="122">
        <f t="shared" si="0"/>
        <v>0.30000000000000004</v>
      </c>
      <c r="AM17" s="122">
        <f t="shared" si="1"/>
        <v>0.65</v>
      </c>
      <c r="AN17" s="122">
        <f t="shared" si="2"/>
        <v>0.85000000000000009</v>
      </c>
      <c r="AO17" s="122">
        <f t="shared" si="3"/>
        <v>0.8</v>
      </c>
      <c r="AP17" s="122">
        <f t="shared" si="4"/>
        <v>0.75</v>
      </c>
    </row>
    <row r="18" spans="1:42" ht="12.5" customHeight="1" x14ac:dyDescent="0.3">
      <c r="A18" s="94" t="s">
        <v>558</v>
      </c>
      <c r="B18" s="1" t="s">
        <v>562</v>
      </c>
      <c r="C18" s="1">
        <v>600</v>
      </c>
      <c r="D18" s="1">
        <v>40</v>
      </c>
      <c r="E18" s="119" t="s">
        <v>532</v>
      </c>
      <c r="F18" s="1" t="s">
        <v>633</v>
      </c>
      <c r="G18" s="1">
        <v>150</v>
      </c>
      <c r="H18" s="1">
        <v>200</v>
      </c>
      <c r="I18" s="1" t="s">
        <v>319</v>
      </c>
      <c r="J18" s="1" t="s">
        <v>634</v>
      </c>
      <c r="K18" s="1"/>
      <c r="L18" s="1"/>
      <c r="M18" s="1"/>
      <c r="N18" s="120"/>
      <c r="O18" s="2" t="s">
        <v>209</v>
      </c>
      <c r="P18" s="45" t="s">
        <v>25</v>
      </c>
      <c r="Q18" s="3" t="s">
        <v>294</v>
      </c>
      <c r="R18" s="121">
        <v>0.33</v>
      </c>
      <c r="S18" s="122">
        <v>0.28999999999999998</v>
      </c>
      <c r="T18" s="123">
        <v>0.32</v>
      </c>
      <c r="U18" s="121">
        <v>0.43</v>
      </c>
      <c r="V18" s="122">
        <v>0.65</v>
      </c>
      <c r="W18" s="123">
        <v>0.7</v>
      </c>
      <c r="X18" s="121">
        <v>0.72</v>
      </c>
      <c r="Y18" s="122">
        <v>0.84</v>
      </c>
      <c r="Z18" s="123">
        <v>0.91</v>
      </c>
      <c r="AA18" s="121">
        <v>0.87</v>
      </c>
      <c r="AB18" s="122">
        <v>0.87</v>
      </c>
      <c r="AC18" s="123">
        <v>0.9</v>
      </c>
      <c r="AD18" s="121">
        <v>0.9</v>
      </c>
      <c r="AE18" s="122">
        <v>0.83</v>
      </c>
      <c r="AF18" s="123">
        <v>0.84</v>
      </c>
      <c r="AG18" s="121">
        <v>0.78</v>
      </c>
      <c r="AH18" s="122">
        <v>0.75</v>
      </c>
      <c r="AI18" s="124">
        <v>0.69</v>
      </c>
      <c r="AJ18" s="125"/>
      <c r="AK18" s="122">
        <f t="shared" si="5"/>
        <v>0.30000000000000004</v>
      </c>
      <c r="AL18" s="122">
        <f t="shared" si="0"/>
        <v>0.60000000000000009</v>
      </c>
      <c r="AM18" s="122">
        <f t="shared" si="1"/>
        <v>0.8</v>
      </c>
      <c r="AN18" s="122">
        <f t="shared" si="2"/>
        <v>0.9</v>
      </c>
      <c r="AO18" s="122">
        <f t="shared" si="3"/>
        <v>0.85000000000000009</v>
      </c>
      <c r="AP18" s="122">
        <f t="shared" si="4"/>
        <v>0.75</v>
      </c>
    </row>
    <row r="19" spans="1:42" ht="12.5" customHeight="1" x14ac:dyDescent="0.3">
      <c r="A19" s="94" t="s">
        <v>558</v>
      </c>
      <c r="B19" s="1" t="s">
        <v>563</v>
      </c>
      <c r="C19" s="1">
        <v>600</v>
      </c>
      <c r="D19" s="1">
        <v>40</v>
      </c>
      <c r="E19" s="119" t="s">
        <v>532</v>
      </c>
      <c r="F19" s="1" t="s">
        <v>633</v>
      </c>
      <c r="G19" s="1">
        <v>300</v>
      </c>
      <c r="H19" s="1">
        <v>200</v>
      </c>
      <c r="I19" s="1" t="s">
        <v>319</v>
      </c>
      <c r="J19" s="1" t="s">
        <v>634</v>
      </c>
      <c r="K19" s="1"/>
      <c r="L19" s="1"/>
      <c r="M19" s="1"/>
      <c r="N19" s="120"/>
      <c r="O19" s="2" t="s">
        <v>549</v>
      </c>
      <c r="P19" s="45" t="s">
        <v>13</v>
      </c>
      <c r="Q19" s="3" t="s">
        <v>550</v>
      </c>
      <c r="R19" s="121">
        <v>0.21</v>
      </c>
      <c r="S19" s="122">
        <v>0.21</v>
      </c>
      <c r="T19" s="123">
        <v>0.21</v>
      </c>
      <c r="U19" s="121">
        <v>0.24</v>
      </c>
      <c r="V19" s="122">
        <v>0.41</v>
      </c>
      <c r="W19" s="123">
        <v>0.53</v>
      </c>
      <c r="X19" s="121">
        <v>0.61</v>
      </c>
      <c r="Y19" s="122">
        <v>0.74</v>
      </c>
      <c r="Z19" s="123">
        <v>0.88</v>
      </c>
      <c r="AA19" s="121">
        <v>0.83</v>
      </c>
      <c r="AB19" s="122">
        <v>0.87</v>
      </c>
      <c r="AC19" s="123">
        <v>0.89</v>
      </c>
      <c r="AD19" s="121">
        <v>0.89</v>
      </c>
      <c r="AE19" s="122">
        <v>0.84</v>
      </c>
      <c r="AF19" s="123">
        <v>0.86</v>
      </c>
      <c r="AG19" s="121">
        <v>0.84</v>
      </c>
      <c r="AH19" s="122">
        <v>0.79</v>
      </c>
      <c r="AI19" s="124">
        <v>0.74</v>
      </c>
      <c r="AJ19" s="125"/>
      <c r="AK19" s="122">
        <f t="shared" si="5"/>
        <v>0.2</v>
      </c>
      <c r="AL19" s="122">
        <f t="shared" si="0"/>
        <v>0.4</v>
      </c>
      <c r="AM19" s="122">
        <f t="shared" si="1"/>
        <v>0.75</v>
      </c>
      <c r="AN19" s="122">
        <f t="shared" si="2"/>
        <v>0.85000000000000009</v>
      </c>
      <c r="AO19" s="122">
        <f t="shared" si="3"/>
        <v>0.85000000000000009</v>
      </c>
      <c r="AP19" s="122">
        <f t="shared" si="4"/>
        <v>0.8</v>
      </c>
    </row>
    <row r="20" spans="1:42" ht="12.5" customHeight="1" x14ac:dyDescent="0.3">
      <c r="A20" s="94" t="s">
        <v>564</v>
      </c>
      <c r="B20" s="1" t="s">
        <v>565</v>
      </c>
      <c r="C20" s="1">
        <v>600</v>
      </c>
      <c r="D20" s="1">
        <v>40</v>
      </c>
      <c r="E20" s="119" t="s">
        <v>532</v>
      </c>
      <c r="F20" s="1" t="s">
        <v>633</v>
      </c>
      <c r="G20" s="1">
        <v>600</v>
      </c>
      <c r="H20" s="1">
        <v>200</v>
      </c>
      <c r="I20" s="1" t="s">
        <v>319</v>
      </c>
      <c r="J20" s="1" t="s">
        <v>634</v>
      </c>
      <c r="K20" s="1"/>
      <c r="L20" s="1"/>
      <c r="M20" s="1"/>
      <c r="N20" s="120"/>
      <c r="O20" s="2" t="s">
        <v>552</v>
      </c>
      <c r="P20" s="45" t="s">
        <v>13</v>
      </c>
      <c r="Q20" s="3" t="s">
        <v>542</v>
      </c>
      <c r="R20" s="121">
        <v>0.11</v>
      </c>
      <c r="S20" s="122">
        <v>0.14000000000000001</v>
      </c>
      <c r="T20" s="123">
        <v>0.18</v>
      </c>
      <c r="U20" s="121">
        <v>0.21</v>
      </c>
      <c r="V20" s="122">
        <v>0.31</v>
      </c>
      <c r="W20" s="123">
        <v>0.4</v>
      </c>
      <c r="X20" s="121">
        <v>0.52</v>
      </c>
      <c r="Y20" s="122">
        <v>0.64</v>
      </c>
      <c r="Z20" s="123">
        <v>0.76</v>
      </c>
      <c r="AA20" s="121">
        <v>0.79</v>
      </c>
      <c r="AB20" s="122">
        <v>0.81</v>
      </c>
      <c r="AC20" s="123">
        <v>0.8</v>
      </c>
      <c r="AD20" s="121">
        <v>0.84</v>
      </c>
      <c r="AE20" s="122">
        <v>0.78</v>
      </c>
      <c r="AF20" s="123">
        <v>0.78</v>
      </c>
      <c r="AG20" s="121">
        <v>0.74</v>
      </c>
      <c r="AH20" s="122">
        <v>0.72</v>
      </c>
      <c r="AI20" s="124">
        <v>0.67</v>
      </c>
      <c r="AJ20" s="125"/>
      <c r="AK20" s="122">
        <f t="shared" si="5"/>
        <v>0.15000000000000002</v>
      </c>
      <c r="AL20" s="122">
        <f t="shared" si="0"/>
        <v>0.30000000000000004</v>
      </c>
      <c r="AM20" s="122">
        <f t="shared" si="1"/>
        <v>0.65</v>
      </c>
      <c r="AN20" s="122">
        <f t="shared" si="2"/>
        <v>0.8</v>
      </c>
      <c r="AO20" s="122">
        <f t="shared" si="3"/>
        <v>0.8</v>
      </c>
      <c r="AP20" s="122">
        <f t="shared" si="4"/>
        <v>0.70000000000000007</v>
      </c>
    </row>
    <row r="21" spans="1:42" ht="12.5" customHeight="1" x14ac:dyDescent="0.3">
      <c r="A21" s="94" t="s">
        <v>566</v>
      </c>
      <c r="B21" s="1" t="s">
        <v>567</v>
      </c>
      <c r="C21" s="1">
        <v>300</v>
      </c>
      <c r="D21" s="1">
        <v>40</v>
      </c>
      <c r="E21" s="119" t="s">
        <v>532</v>
      </c>
      <c r="F21" s="1" t="s">
        <v>633</v>
      </c>
      <c r="G21" s="1">
        <v>600</v>
      </c>
      <c r="H21" s="1">
        <v>0</v>
      </c>
      <c r="I21" s="1" t="s">
        <v>319</v>
      </c>
      <c r="J21" s="1" t="s">
        <v>634</v>
      </c>
      <c r="K21" s="1"/>
      <c r="L21" s="1"/>
      <c r="M21" s="1"/>
      <c r="N21" s="120"/>
      <c r="O21" s="2" t="s">
        <v>279</v>
      </c>
      <c r="P21" s="45" t="s">
        <v>4</v>
      </c>
      <c r="Q21" s="3" t="s">
        <v>68</v>
      </c>
      <c r="R21" s="121">
        <v>0.11</v>
      </c>
      <c r="S21" s="122">
        <v>0.23</v>
      </c>
      <c r="T21" s="123">
        <v>0.34</v>
      </c>
      <c r="U21" s="121">
        <v>0.41</v>
      </c>
      <c r="V21" s="122">
        <v>0.46</v>
      </c>
      <c r="W21" s="123">
        <v>0.42</v>
      </c>
      <c r="X21" s="121">
        <v>0.4</v>
      </c>
      <c r="Y21" s="122">
        <v>0.41</v>
      </c>
      <c r="Z21" s="123">
        <v>0.51</v>
      </c>
      <c r="AA21" s="121">
        <v>0.57999999999999996</v>
      </c>
      <c r="AB21" s="122">
        <v>0.62</v>
      </c>
      <c r="AC21" s="123">
        <v>0.63</v>
      </c>
      <c r="AD21" s="121">
        <v>0.64</v>
      </c>
      <c r="AE21" s="122">
        <v>0.66</v>
      </c>
      <c r="AF21" s="123">
        <v>0.62</v>
      </c>
      <c r="AG21" s="121">
        <v>0.61</v>
      </c>
      <c r="AH21" s="122">
        <v>0.56999999999999995</v>
      </c>
      <c r="AI21" s="124">
        <v>0.51</v>
      </c>
      <c r="AJ21" s="125"/>
      <c r="AK21" s="122">
        <f t="shared" si="5"/>
        <v>0.25</v>
      </c>
      <c r="AL21" s="122">
        <f t="shared" si="0"/>
        <v>0.45</v>
      </c>
      <c r="AM21" s="122">
        <f t="shared" si="1"/>
        <v>0.45</v>
      </c>
      <c r="AN21" s="122">
        <f t="shared" si="2"/>
        <v>0.60000000000000009</v>
      </c>
      <c r="AO21" s="122">
        <f t="shared" si="3"/>
        <v>0.65</v>
      </c>
      <c r="AP21" s="122">
        <f t="shared" si="4"/>
        <v>0.55000000000000004</v>
      </c>
    </row>
    <row r="22" spans="1:42" ht="12.5" customHeight="1" x14ac:dyDescent="0.3">
      <c r="A22" s="94"/>
      <c r="B22" s="1" t="s">
        <v>568</v>
      </c>
      <c r="C22" s="1">
        <v>300</v>
      </c>
      <c r="D22" s="1">
        <v>40</v>
      </c>
      <c r="E22" s="119" t="s">
        <v>532</v>
      </c>
      <c r="F22" s="1" t="s">
        <v>633</v>
      </c>
      <c r="G22" s="1">
        <v>600</v>
      </c>
      <c r="H22" s="1">
        <v>0</v>
      </c>
      <c r="I22" s="1" t="s">
        <v>319</v>
      </c>
      <c r="J22" s="1" t="s">
        <v>315</v>
      </c>
      <c r="K22" s="1"/>
      <c r="L22" s="1"/>
      <c r="M22" s="1"/>
      <c r="N22" s="120"/>
      <c r="O22" s="2" t="s">
        <v>485</v>
      </c>
      <c r="P22" s="45" t="s">
        <v>4</v>
      </c>
      <c r="Q22" s="3" t="s">
        <v>538</v>
      </c>
      <c r="R22" s="121">
        <v>0.11</v>
      </c>
      <c r="S22" s="122">
        <v>0.2</v>
      </c>
      <c r="T22" s="123">
        <v>0.27</v>
      </c>
      <c r="U22" s="121">
        <v>0.34</v>
      </c>
      <c r="V22" s="122">
        <v>0.38</v>
      </c>
      <c r="W22" s="123">
        <v>0.33</v>
      </c>
      <c r="X22" s="121">
        <v>0.31</v>
      </c>
      <c r="Y22" s="122">
        <v>0.28000000000000003</v>
      </c>
      <c r="Z22" s="123">
        <v>0.28000000000000003</v>
      </c>
      <c r="AA22" s="121">
        <v>0.28999999999999998</v>
      </c>
      <c r="AB22" s="122">
        <v>0.34</v>
      </c>
      <c r="AC22" s="123">
        <v>0.34</v>
      </c>
      <c r="AD22" s="121">
        <v>0.37</v>
      </c>
      <c r="AE22" s="122">
        <v>0.4</v>
      </c>
      <c r="AF22" s="123">
        <v>0.4</v>
      </c>
      <c r="AG22" s="121">
        <v>0.41</v>
      </c>
      <c r="AH22" s="122">
        <v>0.4</v>
      </c>
      <c r="AI22" s="124">
        <v>0.36</v>
      </c>
      <c r="AJ22" s="125"/>
      <c r="AK22" s="122">
        <f t="shared" si="5"/>
        <v>0.2</v>
      </c>
      <c r="AL22" s="122">
        <f t="shared" si="0"/>
        <v>0.35000000000000003</v>
      </c>
      <c r="AM22" s="122">
        <f t="shared" si="1"/>
        <v>0.30000000000000004</v>
      </c>
      <c r="AN22" s="122">
        <f t="shared" si="2"/>
        <v>0.30000000000000004</v>
      </c>
      <c r="AO22" s="122">
        <f t="shared" si="3"/>
        <v>0.4</v>
      </c>
      <c r="AP22" s="122">
        <f t="shared" si="4"/>
        <v>0.4</v>
      </c>
    </row>
    <row r="23" spans="1:42" ht="12.5" customHeight="1" x14ac:dyDescent="0.3">
      <c r="A23" s="94" t="s">
        <v>566</v>
      </c>
      <c r="B23" s="1" t="s">
        <v>569</v>
      </c>
      <c r="C23" s="1">
        <v>300</v>
      </c>
      <c r="D23" s="1">
        <v>40</v>
      </c>
      <c r="E23" s="119" t="s">
        <v>532</v>
      </c>
      <c r="F23" s="1" t="s">
        <v>633</v>
      </c>
      <c r="G23" s="1">
        <v>600</v>
      </c>
      <c r="H23" s="1">
        <v>0</v>
      </c>
      <c r="I23" s="1" t="s">
        <v>319</v>
      </c>
      <c r="J23" s="1" t="s">
        <v>635</v>
      </c>
      <c r="K23" s="1"/>
      <c r="L23" s="1" t="s">
        <v>636</v>
      </c>
      <c r="M23" s="120">
        <v>1</v>
      </c>
      <c r="N23" s="120">
        <v>0.47</v>
      </c>
      <c r="O23" s="2" t="s">
        <v>485</v>
      </c>
      <c r="P23" s="45" t="s">
        <v>4</v>
      </c>
      <c r="Q23" s="3" t="s">
        <v>538</v>
      </c>
      <c r="R23" s="121">
        <v>0.09</v>
      </c>
      <c r="S23" s="122">
        <v>0.18</v>
      </c>
      <c r="T23" s="123">
        <v>0.26</v>
      </c>
      <c r="U23" s="121">
        <v>0.31</v>
      </c>
      <c r="V23" s="122">
        <v>0.37</v>
      </c>
      <c r="W23" s="123">
        <v>0.31</v>
      </c>
      <c r="X23" s="121">
        <v>0.3</v>
      </c>
      <c r="Y23" s="122">
        <v>0.26</v>
      </c>
      <c r="Z23" s="123">
        <v>0.27</v>
      </c>
      <c r="AA23" s="121">
        <v>0.28999999999999998</v>
      </c>
      <c r="AB23" s="122">
        <v>0.34</v>
      </c>
      <c r="AC23" s="123">
        <v>0.34</v>
      </c>
      <c r="AD23" s="121">
        <v>0.35</v>
      </c>
      <c r="AE23" s="122">
        <v>0.39</v>
      </c>
      <c r="AF23" s="123">
        <v>0.39</v>
      </c>
      <c r="AG23" s="121">
        <v>0.4</v>
      </c>
      <c r="AH23" s="122">
        <v>0.39</v>
      </c>
      <c r="AI23" s="124">
        <v>0.32</v>
      </c>
      <c r="AJ23" s="125"/>
      <c r="AK23" s="122">
        <f t="shared" si="5"/>
        <v>0.2</v>
      </c>
      <c r="AL23" s="122">
        <f t="shared" si="0"/>
        <v>0.35000000000000003</v>
      </c>
      <c r="AM23" s="122">
        <f t="shared" si="1"/>
        <v>0.30000000000000004</v>
      </c>
      <c r="AN23" s="122">
        <f t="shared" si="2"/>
        <v>0.30000000000000004</v>
      </c>
      <c r="AO23" s="122">
        <f t="shared" si="3"/>
        <v>0.4</v>
      </c>
      <c r="AP23" s="122">
        <f t="shared" si="4"/>
        <v>0.35000000000000003</v>
      </c>
    </row>
    <row r="24" spans="1:42" ht="12.5" customHeight="1" x14ac:dyDescent="0.3">
      <c r="A24" s="94" t="s">
        <v>570</v>
      </c>
      <c r="B24" s="1" t="s">
        <v>571</v>
      </c>
      <c r="C24" s="1">
        <v>300</v>
      </c>
      <c r="D24" s="1">
        <v>40</v>
      </c>
      <c r="E24" s="119" t="s">
        <v>8</v>
      </c>
      <c r="F24" s="1" t="s">
        <v>633</v>
      </c>
      <c r="G24" s="1">
        <v>600</v>
      </c>
      <c r="H24" s="1">
        <v>0</v>
      </c>
      <c r="I24" s="1" t="s">
        <v>319</v>
      </c>
      <c r="J24" s="1" t="s">
        <v>634</v>
      </c>
      <c r="K24" s="1"/>
      <c r="L24" s="1"/>
      <c r="M24" s="1"/>
      <c r="N24" s="120"/>
      <c r="O24" s="2" t="s">
        <v>279</v>
      </c>
      <c r="P24" s="45" t="s">
        <v>4</v>
      </c>
      <c r="Q24" s="3" t="s">
        <v>535</v>
      </c>
      <c r="R24" s="121">
        <v>0.1</v>
      </c>
      <c r="S24" s="122">
        <v>0.19</v>
      </c>
      <c r="T24" s="123">
        <v>0.3</v>
      </c>
      <c r="U24" s="121">
        <v>0.35</v>
      </c>
      <c r="V24" s="122">
        <v>0.43</v>
      </c>
      <c r="W24" s="123">
        <v>0.41</v>
      </c>
      <c r="X24" s="121">
        <v>0.4</v>
      </c>
      <c r="Y24" s="122">
        <v>0.4</v>
      </c>
      <c r="Z24" s="123">
        <v>0.5</v>
      </c>
      <c r="AA24" s="121">
        <v>0.59</v>
      </c>
      <c r="AB24" s="122">
        <v>0.62</v>
      </c>
      <c r="AC24" s="123">
        <v>0.62</v>
      </c>
      <c r="AD24" s="121">
        <v>0.63</v>
      </c>
      <c r="AE24" s="122">
        <v>0.64</v>
      </c>
      <c r="AF24" s="123">
        <v>0.62</v>
      </c>
      <c r="AG24" s="121">
        <v>0.6</v>
      </c>
      <c r="AH24" s="122">
        <v>0.55000000000000004</v>
      </c>
      <c r="AI24" s="124">
        <v>0.53</v>
      </c>
      <c r="AJ24" s="125"/>
      <c r="AK24" s="122">
        <f t="shared" si="5"/>
        <v>0.2</v>
      </c>
      <c r="AL24" s="122">
        <f t="shared" si="0"/>
        <v>0.4</v>
      </c>
      <c r="AM24" s="122">
        <f t="shared" si="1"/>
        <v>0.45</v>
      </c>
      <c r="AN24" s="122">
        <f t="shared" si="2"/>
        <v>0.60000000000000009</v>
      </c>
      <c r="AO24" s="122">
        <f t="shared" si="3"/>
        <v>0.65</v>
      </c>
      <c r="AP24" s="122">
        <f t="shared" si="4"/>
        <v>0.55000000000000004</v>
      </c>
    </row>
    <row r="25" spans="1:42" ht="12.5" customHeight="1" x14ac:dyDescent="0.3">
      <c r="A25" s="94" t="s">
        <v>570</v>
      </c>
      <c r="B25" s="1" t="s">
        <v>572</v>
      </c>
      <c r="C25" s="1">
        <v>300</v>
      </c>
      <c r="D25" s="1">
        <v>40</v>
      </c>
      <c r="E25" s="1" t="s">
        <v>62</v>
      </c>
      <c r="F25" s="1" t="s">
        <v>633</v>
      </c>
      <c r="G25" s="1">
        <v>600</v>
      </c>
      <c r="H25" s="1">
        <v>0</v>
      </c>
      <c r="I25" s="1" t="s">
        <v>319</v>
      </c>
      <c r="J25" s="1" t="s">
        <v>634</v>
      </c>
      <c r="K25" s="1"/>
      <c r="L25" s="1"/>
      <c r="M25" s="1"/>
      <c r="N25" s="120"/>
      <c r="O25" s="2" t="s">
        <v>541</v>
      </c>
      <c r="P25" s="45" t="s">
        <v>4</v>
      </c>
      <c r="Q25" s="3" t="s">
        <v>535</v>
      </c>
      <c r="R25" s="121">
        <v>0.1</v>
      </c>
      <c r="S25" s="122">
        <v>0.18</v>
      </c>
      <c r="T25" s="123">
        <v>0.28000000000000003</v>
      </c>
      <c r="U25" s="121">
        <v>0.36</v>
      </c>
      <c r="V25" s="122">
        <v>0.42</v>
      </c>
      <c r="W25" s="123">
        <v>0.4</v>
      </c>
      <c r="X25" s="121">
        <v>0.4</v>
      </c>
      <c r="Y25" s="122">
        <v>0.39</v>
      </c>
      <c r="Z25" s="123">
        <v>0.48</v>
      </c>
      <c r="AA25" s="121">
        <v>0.56999999999999995</v>
      </c>
      <c r="AB25" s="122">
        <v>0.6</v>
      </c>
      <c r="AC25" s="123">
        <v>0.56999999999999995</v>
      </c>
      <c r="AD25" s="121">
        <v>0.6</v>
      </c>
      <c r="AE25" s="122">
        <v>0.57999999999999996</v>
      </c>
      <c r="AF25" s="123">
        <v>0.55000000000000004</v>
      </c>
      <c r="AG25" s="121">
        <v>0.54</v>
      </c>
      <c r="AH25" s="122">
        <v>0.5</v>
      </c>
      <c r="AI25" s="124">
        <v>0.45</v>
      </c>
      <c r="AJ25" s="125"/>
      <c r="AK25" s="122">
        <f t="shared" si="5"/>
        <v>0.2</v>
      </c>
      <c r="AL25" s="122">
        <f t="shared" si="0"/>
        <v>0.4</v>
      </c>
      <c r="AM25" s="122">
        <f t="shared" si="1"/>
        <v>0.4</v>
      </c>
      <c r="AN25" s="122">
        <f t="shared" si="2"/>
        <v>0.60000000000000009</v>
      </c>
      <c r="AO25" s="122">
        <f t="shared" si="3"/>
        <v>0.60000000000000009</v>
      </c>
      <c r="AP25" s="122">
        <f t="shared" si="4"/>
        <v>0.5</v>
      </c>
    </row>
    <row r="26" spans="1:42" ht="12.5" customHeight="1" x14ac:dyDescent="0.3">
      <c r="A26" s="94" t="s">
        <v>573</v>
      </c>
      <c r="B26" s="1" t="s">
        <v>574</v>
      </c>
      <c r="C26" s="1">
        <v>300</v>
      </c>
      <c r="D26" s="1">
        <v>40</v>
      </c>
      <c r="E26" s="119" t="s">
        <v>532</v>
      </c>
      <c r="F26" s="1" t="s">
        <v>633</v>
      </c>
      <c r="G26" s="1">
        <v>600</v>
      </c>
      <c r="H26" s="1">
        <v>0</v>
      </c>
      <c r="I26" s="1" t="s">
        <v>319</v>
      </c>
      <c r="J26" s="1" t="s">
        <v>637</v>
      </c>
      <c r="K26" s="1"/>
      <c r="L26" s="1"/>
      <c r="M26" s="1"/>
      <c r="N26" s="120"/>
      <c r="O26" s="2" t="s">
        <v>541</v>
      </c>
      <c r="P26" s="45" t="s">
        <v>4</v>
      </c>
      <c r="Q26" s="3" t="s">
        <v>37</v>
      </c>
      <c r="R26" s="121">
        <v>0.16</v>
      </c>
      <c r="S26" s="122">
        <v>0.27</v>
      </c>
      <c r="T26" s="123">
        <v>0.35</v>
      </c>
      <c r="U26" s="121">
        <v>0.43</v>
      </c>
      <c r="V26" s="122">
        <v>0.47</v>
      </c>
      <c r="W26" s="123">
        <v>0.4</v>
      </c>
      <c r="X26" s="121">
        <v>0.38</v>
      </c>
      <c r="Y26" s="122">
        <v>0.37</v>
      </c>
      <c r="Z26" s="123">
        <v>0.41</v>
      </c>
      <c r="AA26" s="121">
        <v>0.44</v>
      </c>
      <c r="AB26" s="122">
        <v>0.49</v>
      </c>
      <c r="AC26" s="123">
        <v>0.51</v>
      </c>
      <c r="AD26" s="121">
        <v>0.52</v>
      </c>
      <c r="AE26" s="122">
        <v>0.56000000000000005</v>
      </c>
      <c r="AF26" s="123">
        <v>0.55000000000000004</v>
      </c>
      <c r="AG26" s="121">
        <v>0.56000000000000005</v>
      </c>
      <c r="AH26" s="122">
        <v>0.54</v>
      </c>
      <c r="AI26" s="124">
        <v>0.52</v>
      </c>
      <c r="AJ26" s="126"/>
      <c r="AK26" s="122">
        <f t="shared" si="5"/>
        <v>0.25</v>
      </c>
      <c r="AL26" s="122">
        <f t="shared" si="0"/>
        <v>0.45</v>
      </c>
      <c r="AM26" s="122">
        <f t="shared" si="1"/>
        <v>0.4</v>
      </c>
      <c r="AN26" s="122">
        <f t="shared" si="2"/>
        <v>0.5</v>
      </c>
      <c r="AO26" s="122">
        <f t="shared" si="3"/>
        <v>0.55000000000000004</v>
      </c>
      <c r="AP26" s="122">
        <f t="shared" si="4"/>
        <v>0.55000000000000004</v>
      </c>
    </row>
    <row r="27" spans="1:42" ht="12.5" customHeight="1" x14ac:dyDescent="0.3">
      <c r="A27" s="94" t="s">
        <v>573</v>
      </c>
      <c r="B27" s="1" t="s">
        <v>575</v>
      </c>
      <c r="C27" s="1">
        <v>300</v>
      </c>
      <c r="D27" s="1">
        <v>32</v>
      </c>
      <c r="E27" s="119" t="s">
        <v>532</v>
      </c>
      <c r="F27" s="1" t="s">
        <v>633</v>
      </c>
      <c r="G27" s="1">
        <v>600</v>
      </c>
      <c r="H27" s="1">
        <v>0</v>
      </c>
      <c r="I27" s="1" t="s">
        <v>319</v>
      </c>
      <c r="J27" s="1" t="s">
        <v>634</v>
      </c>
      <c r="K27" s="1"/>
      <c r="L27" s="1"/>
      <c r="M27" s="1"/>
      <c r="N27" s="120"/>
      <c r="O27" s="2" t="s">
        <v>541</v>
      </c>
      <c r="P27" s="45" t="s">
        <v>4</v>
      </c>
      <c r="Q27" s="3" t="s">
        <v>37</v>
      </c>
      <c r="R27" s="121">
        <v>0.16</v>
      </c>
      <c r="S27" s="122">
        <v>0.28000000000000003</v>
      </c>
      <c r="T27" s="123">
        <v>0.35</v>
      </c>
      <c r="U27" s="121">
        <v>0.42</v>
      </c>
      <c r="V27" s="122">
        <v>0.47</v>
      </c>
      <c r="W27" s="123">
        <v>0.4</v>
      </c>
      <c r="X27" s="121">
        <v>0.38</v>
      </c>
      <c r="Y27" s="122">
        <v>0.35</v>
      </c>
      <c r="Z27" s="123">
        <v>0.42</v>
      </c>
      <c r="AA27" s="121">
        <v>0.46</v>
      </c>
      <c r="AB27" s="122">
        <v>0.49</v>
      </c>
      <c r="AC27" s="123">
        <v>0.53</v>
      </c>
      <c r="AD27" s="121">
        <v>0.53</v>
      </c>
      <c r="AE27" s="122">
        <v>0.55000000000000004</v>
      </c>
      <c r="AF27" s="123">
        <v>0.55000000000000004</v>
      </c>
      <c r="AG27" s="121">
        <v>0.56999999999999995</v>
      </c>
      <c r="AH27" s="122">
        <v>0.55000000000000004</v>
      </c>
      <c r="AI27" s="124">
        <v>0.52</v>
      </c>
      <c r="AJ27" s="125"/>
      <c r="AK27" s="122">
        <f t="shared" si="5"/>
        <v>0.25</v>
      </c>
      <c r="AL27" s="122">
        <f t="shared" si="0"/>
        <v>0.45</v>
      </c>
      <c r="AM27" s="122">
        <f t="shared" si="1"/>
        <v>0.4</v>
      </c>
      <c r="AN27" s="122">
        <f t="shared" si="2"/>
        <v>0.5</v>
      </c>
      <c r="AO27" s="122">
        <f t="shared" si="3"/>
        <v>0.55000000000000004</v>
      </c>
      <c r="AP27" s="122">
        <f t="shared" si="4"/>
        <v>0.55000000000000004</v>
      </c>
    </row>
    <row r="28" spans="1:42" ht="12.5" customHeight="1" x14ac:dyDescent="0.3">
      <c r="A28" s="94" t="s">
        <v>573</v>
      </c>
      <c r="B28" s="1" t="s">
        <v>576</v>
      </c>
      <c r="C28" s="1">
        <v>300</v>
      </c>
      <c r="D28" s="1">
        <v>50</v>
      </c>
      <c r="E28" s="119" t="s">
        <v>532</v>
      </c>
      <c r="F28" s="1" t="s">
        <v>633</v>
      </c>
      <c r="G28" s="1">
        <v>600</v>
      </c>
      <c r="H28" s="1">
        <v>0</v>
      </c>
      <c r="I28" s="1" t="s">
        <v>319</v>
      </c>
      <c r="J28" s="1" t="s">
        <v>638</v>
      </c>
      <c r="K28" s="1"/>
      <c r="L28" s="1"/>
      <c r="M28" s="1"/>
      <c r="N28" s="120"/>
      <c r="O28" s="2" t="s">
        <v>279</v>
      </c>
      <c r="P28" s="45" t="s">
        <v>4</v>
      </c>
      <c r="Q28" s="3" t="s">
        <v>68</v>
      </c>
      <c r="R28" s="121">
        <v>0.11</v>
      </c>
      <c r="S28" s="122">
        <v>0.21</v>
      </c>
      <c r="T28" s="123">
        <v>0.35</v>
      </c>
      <c r="U28" s="121">
        <v>0.41</v>
      </c>
      <c r="V28" s="122">
        <v>0.45</v>
      </c>
      <c r="W28" s="123">
        <v>0.43</v>
      </c>
      <c r="X28" s="121">
        <v>0.44</v>
      </c>
      <c r="Y28" s="122">
        <v>0.4</v>
      </c>
      <c r="Z28" s="123">
        <v>0.56000000000000005</v>
      </c>
      <c r="AA28" s="121">
        <v>0.64</v>
      </c>
      <c r="AB28" s="122">
        <v>0.66</v>
      </c>
      <c r="AC28" s="123">
        <v>0.66</v>
      </c>
      <c r="AD28" s="121">
        <v>0.66</v>
      </c>
      <c r="AE28" s="122">
        <v>0.65</v>
      </c>
      <c r="AF28" s="123">
        <v>0.64</v>
      </c>
      <c r="AG28" s="121">
        <v>0.65</v>
      </c>
      <c r="AH28" s="122">
        <v>0.6</v>
      </c>
      <c r="AI28" s="124">
        <v>0.56000000000000005</v>
      </c>
      <c r="AJ28" s="125"/>
      <c r="AK28" s="122">
        <f t="shared" si="5"/>
        <v>0.2</v>
      </c>
      <c r="AL28" s="122">
        <f t="shared" si="0"/>
        <v>0.45</v>
      </c>
      <c r="AM28" s="122">
        <f t="shared" si="1"/>
        <v>0.45</v>
      </c>
      <c r="AN28" s="122">
        <f t="shared" si="2"/>
        <v>0.65</v>
      </c>
      <c r="AO28" s="122">
        <f t="shared" si="3"/>
        <v>0.65</v>
      </c>
      <c r="AP28" s="122">
        <f t="shared" si="4"/>
        <v>0.60000000000000009</v>
      </c>
    </row>
    <row r="29" spans="1:42" ht="12.5" customHeight="1" x14ac:dyDescent="0.3">
      <c r="A29" s="94" t="s">
        <v>566</v>
      </c>
      <c r="B29" s="1" t="s">
        <v>577</v>
      </c>
      <c r="C29" s="1">
        <v>300</v>
      </c>
      <c r="D29" s="1">
        <v>40</v>
      </c>
      <c r="E29" s="119" t="s">
        <v>532</v>
      </c>
      <c r="F29" s="1" t="s">
        <v>633</v>
      </c>
      <c r="G29" s="1">
        <v>600</v>
      </c>
      <c r="H29" s="1">
        <v>0</v>
      </c>
      <c r="I29" s="1" t="s">
        <v>319</v>
      </c>
      <c r="J29" s="1" t="s">
        <v>634</v>
      </c>
      <c r="K29" s="1"/>
      <c r="L29" s="1" t="s">
        <v>639</v>
      </c>
      <c r="M29" s="120">
        <v>1</v>
      </c>
      <c r="N29" s="120">
        <v>0.53</v>
      </c>
      <c r="O29" s="2" t="s">
        <v>541</v>
      </c>
      <c r="P29" s="45" t="s">
        <v>4</v>
      </c>
      <c r="Q29" s="3" t="s">
        <v>535</v>
      </c>
      <c r="R29" s="121">
        <v>0.11</v>
      </c>
      <c r="S29" s="122">
        <v>0.18</v>
      </c>
      <c r="T29" s="123">
        <v>0.3</v>
      </c>
      <c r="U29" s="121">
        <v>0.35</v>
      </c>
      <c r="V29" s="122">
        <v>0.44</v>
      </c>
      <c r="W29" s="123">
        <v>0.41</v>
      </c>
      <c r="X29" s="121">
        <v>0.41</v>
      </c>
      <c r="Y29" s="122">
        <v>0.36</v>
      </c>
      <c r="Z29" s="123">
        <v>0.49</v>
      </c>
      <c r="AA29" s="121">
        <v>0.57999999999999996</v>
      </c>
      <c r="AB29" s="122">
        <v>0.61</v>
      </c>
      <c r="AC29" s="123">
        <v>0.64</v>
      </c>
      <c r="AD29" s="121">
        <v>0.62</v>
      </c>
      <c r="AE29" s="122">
        <v>0.6</v>
      </c>
      <c r="AF29" s="123">
        <v>0.57999999999999996</v>
      </c>
      <c r="AG29" s="121">
        <v>0.55000000000000004</v>
      </c>
      <c r="AH29" s="122">
        <v>0.51</v>
      </c>
      <c r="AI29" s="124">
        <v>0.45</v>
      </c>
      <c r="AJ29" s="125"/>
      <c r="AK29" s="122">
        <f t="shared" si="5"/>
        <v>0.2</v>
      </c>
      <c r="AL29" s="122">
        <f t="shared" si="0"/>
        <v>0.4</v>
      </c>
      <c r="AM29" s="122">
        <f t="shared" si="1"/>
        <v>0.4</v>
      </c>
      <c r="AN29" s="122">
        <f t="shared" si="2"/>
        <v>0.60000000000000009</v>
      </c>
      <c r="AO29" s="122">
        <f t="shared" si="3"/>
        <v>0.60000000000000009</v>
      </c>
      <c r="AP29" s="122">
        <f t="shared" si="4"/>
        <v>0.5</v>
      </c>
    </row>
    <row r="30" spans="1:42" ht="12.5" customHeight="1" x14ac:dyDescent="0.3">
      <c r="A30" s="94" t="s">
        <v>566</v>
      </c>
      <c r="B30" s="1" t="s">
        <v>578</v>
      </c>
      <c r="C30" s="1">
        <v>300</v>
      </c>
      <c r="D30" s="1">
        <v>40</v>
      </c>
      <c r="E30" s="119" t="s">
        <v>532</v>
      </c>
      <c r="F30" s="1" t="s">
        <v>633</v>
      </c>
      <c r="G30" s="1">
        <v>600</v>
      </c>
      <c r="H30" s="1">
        <v>0</v>
      </c>
      <c r="I30" s="1" t="s">
        <v>319</v>
      </c>
      <c r="J30" s="1" t="s">
        <v>634</v>
      </c>
      <c r="K30" s="1"/>
      <c r="L30" s="1" t="s">
        <v>636</v>
      </c>
      <c r="M30" s="120">
        <v>1</v>
      </c>
      <c r="N30" s="120">
        <v>0.47</v>
      </c>
      <c r="O30" s="2" t="s">
        <v>279</v>
      </c>
      <c r="P30" s="45" t="s">
        <v>4</v>
      </c>
      <c r="Q30" s="3" t="s">
        <v>535</v>
      </c>
      <c r="R30" s="121">
        <v>0.1</v>
      </c>
      <c r="S30" s="122">
        <v>0.2</v>
      </c>
      <c r="T30" s="123">
        <v>0.32</v>
      </c>
      <c r="U30" s="121">
        <v>0.36</v>
      </c>
      <c r="V30" s="122">
        <v>0.43</v>
      </c>
      <c r="W30" s="123">
        <v>0.41</v>
      </c>
      <c r="X30" s="121">
        <v>0.41</v>
      </c>
      <c r="Y30" s="122">
        <v>0.37</v>
      </c>
      <c r="Z30" s="123">
        <v>0.5</v>
      </c>
      <c r="AA30" s="121">
        <v>0.56999999999999995</v>
      </c>
      <c r="AB30" s="122">
        <v>0.61</v>
      </c>
      <c r="AC30" s="123">
        <v>0.62</v>
      </c>
      <c r="AD30" s="121">
        <v>0.62</v>
      </c>
      <c r="AE30" s="122">
        <v>0.61</v>
      </c>
      <c r="AF30" s="123">
        <v>0.6</v>
      </c>
      <c r="AG30" s="121">
        <v>0.57999999999999996</v>
      </c>
      <c r="AH30" s="122">
        <v>0.53</v>
      </c>
      <c r="AI30" s="124">
        <v>0.51</v>
      </c>
      <c r="AJ30" s="125"/>
      <c r="AK30" s="122">
        <f t="shared" si="5"/>
        <v>0.2</v>
      </c>
      <c r="AL30" s="122">
        <f t="shared" si="0"/>
        <v>0.4</v>
      </c>
      <c r="AM30" s="122">
        <f t="shared" si="1"/>
        <v>0.45</v>
      </c>
      <c r="AN30" s="122">
        <f t="shared" si="2"/>
        <v>0.60000000000000009</v>
      </c>
      <c r="AO30" s="122">
        <f t="shared" si="3"/>
        <v>0.60000000000000009</v>
      </c>
      <c r="AP30" s="122">
        <f t="shared" si="4"/>
        <v>0.55000000000000004</v>
      </c>
    </row>
    <row r="31" spans="1:42" ht="12.5" customHeight="1" x14ac:dyDescent="0.3">
      <c r="A31" s="94" t="s">
        <v>566</v>
      </c>
      <c r="B31" s="1" t="s">
        <v>579</v>
      </c>
      <c r="C31" s="1">
        <v>300</v>
      </c>
      <c r="D31" s="1">
        <v>40</v>
      </c>
      <c r="E31" s="119" t="s">
        <v>532</v>
      </c>
      <c r="F31" s="1" t="s">
        <v>633</v>
      </c>
      <c r="G31" s="1">
        <v>600</v>
      </c>
      <c r="H31" s="1">
        <v>0</v>
      </c>
      <c r="I31" s="1" t="s">
        <v>319</v>
      </c>
      <c r="J31" s="1" t="s">
        <v>634</v>
      </c>
      <c r="K31" s="1"/>
      <c r="L31" s="1" t="s">
        <v>640</v>
      </c>
      <c r="M31" s="120">
        <v>1</v>
      </c>
      <c r="N31" s="120">
        <v>0.4</v>
      </c>
      <c r="O31" s="2" t="s">
        <v>279</v>
      </c>
      <c r="P31" s="45" t="s">
        <v>4</v>
      </c>
      <c r="Q31" s="3" t="s">
        <v>535</v>
      </c>
      <c r="R31" s="121">
        <v>0.1</v>
      </c>
      <c r="S31" s="122">
        <v>0.2</v>
      </c>
      <c r="T31" s="123">
        <v>0.32</v>
      </c>
      <c r="U31" s="121">
        <v>0.36</v>
      </c>
      <c r="V31" s="122">
        <v>0.44</v>
      </c>
      <c r="W31" s="123">
        <v>0.41</v>
      </c>
      <c r="X31" s="121">
        <v>0.41</v>
      </c>
      <c r="Y31" s="122">
        <v>0.37</v>
      </c>
      <c r="Z31" s="123">
        <v>0.5</v>
      </c>
      <c r="AA31" s="121">
        <v>0.57999999999999996</v>
      </c>
      <c r="AB31" s="122">
        <v>0.61</v>
      </c>
      <c r="AC31" s="123">
        <v>0.64</v>
      </c>
      <c r="AD31" s="121">
        <v>0.64</v>
      </c>
      <c r="AE31" s="122">
        <v>0.62</v>
      </c>
      <c r="AF31" s="123">
        <v>0.62</v>
      </c>
      <c r="AG31" s="121">
        <v>0.61</v>
      </c>
      <c r="AH31" s="122">
        <v>0.56999999999999995</v>
      </c>
      <c r="AI31" s="124">
        <v>0.52</v>
      </c>
      <c r="AJ31" s="125"/>
      <c r="AK31" s="122">
        <f t="shared" si="5"/>
        <v>0.2</v>
      </c>
      <c r="AL31" s="122">
        <f t="shared" si="0"/>
        <v>0.4</v>
      </c>
      <c r="AM31" s="122">
        <f t="shared" si="1"/>
        <v>0.45</v>
      </c>
      <c r="AN31" s="122">
        <f t="shared" si="2"/>
        <v>0.60000000000000009</v>
      </c>
      <c r="AO31" s="122">
        <f t="shared" si="3"/>
        <v>0.65</v>
      </c>
      <c r="AP31" s="122">
        <f t="shared" si="4"/>
        <v>0.55000000000000004</v>
      </c>
    </row>
    <row r="32" spans="1:42" ht="12.5" customHeight="1" x14ac:dyDescent="0.3">
      <c r="A32" s="94"/>
      <c r="B32" s="1" t="s">
        <v>580</v>
      </c>
      <c r="C32" s="1">
        <v>300</v>
      </c>
      <c r="D32" s="1">
        <v>40</v>
      </c>
      <c r="E32" s="119" t="s">
        <v>532</v>
      </c>
      <c r="F32" s="1" t="s">
        <v>641</v>
      </c>
      <c r="G32" s="1">
        <v>600</v>
      </c>
      <c r="H32" s="1">
        <v>0</v>
      </c>
      <c r="I32" s="1" t="s">
        <v>315</v>
      </c>
      <c r="J32" s="1" t="s">
        <v>642</v>
      </c>
      <c r="K32" s="1"/>
      <c r="L32" s="1"/>
      <c r="M32" s="1"/>
      <c r="N32" s="120"/>
      <c r="O32" s="2" t="s">
        <v>544</v>
      </c>
      <c r="P32" s="45" t="s">
        <v>4</v>
      </c>
      <c r="Q32" s="3" t="s">
        <v>581</v>
      </c>
      <c r="R32" s="121">
        <v>7.0000000000000007E-2</v>
      </c>
      <c r="S32" s="122">
        <v>0.15</v>
      </c>
      <c r="T32" s="123">
        <v>0.3</v>
      </c>
      <c r="U32" s="121">
        <v>0.4</v>
      </c>
      <c r="V32" s="122">
        <v>0.35</v>
      </c>
      <c r="W32" s="123">
        <v>0.3</v>
      </c>
      <c r="X32" s="121">
        <v>0.31</v>
      </c>
      <c r="Y32" s="122">
        <v>0.23</v>
      </c>
      <c r="Z32" s="123">
        <v>0.28999999999999998</v>
      </c>
      <c r="AA32" s="121">
        <v>0.35</v>
      </c>
      <c r="AB32" s="122">
        <v>0.4</v>
      </c>
      <c r="AC32" s="123">
        <v>0.45</v>
      </c>
      <c r="AD32" s="121">
        <v>0.5</v>
      </c>
      <c r="AE32" s="122">
        <v>0.54</v>
      </c>
      <c r="AF32" s="123">
        <v>0.56000000000000005</v>
      </c>
      <c r="AG32" s="121">
        <v>0.6</v>
      </c>
      <c r="AH32" s="122">
        <v>0.56999999999999995</v>
      </c>
      <c r="AI32" s="124">
        <v>0.52</v>
      </c>
      <c r="AJ32" s="125"/>
      <c r="AK32" s="122">
        <f t="shared" si="5"/>
        <v>0.15000000000000002</v>
      </c>
      <c r="AL32" s="122">
        <f t="shared" si="0"/>
        <v>0.35000000000000003</v>
      </c>
      <c r="AM32" s="122">
        <f t="shared" si="1"/>
        <v>0.30000000000000004</v>
      </c>
      <c r="AN32" s="122">
        <f t="shared" si="2"/>
        <v>0.4</v>
      </c>
      <c r="AO32" s="122">
        <f t="shared" si="3"/>
        <v>0.55000000000000004</v>
      </c>
      <c r="AP32" s="122">
        <f t="shared" si="4"/>
        <v>0.55000000000000004</v>
      </c>
    </row>
    <row r="33" spans="1:42" ht="12.5" customHeight="1" x14ac:dyDescent="0.3">
      <c r="A33" s="94" t="s">
        <v>573</v>
      </c>
      <c r="B33" s="1" t="s">
        <v>582</v>
      </c>
      <c r="C33" s="1">
        <v>300</v>
      </c>
      <c r="D33" s="1">
        <v>40</v>
      </c>
      <c r="E33" s="1" t="s">
        <v>532</v>
      </c>
      <c r="F33" s="1" t="s">
        <v>633</v>
      </c>
      <c r="G33" s="1">
        <v>600</v>
      </c>
      <c r="H33" s="1">
        <v>0</v>
      </c>
      <c r="I33" s="1" t="s">
        <v>319</v>
      </c>
      <c r="J33" s="1" t="s">
        <v>643</v>
      </c>
      <c r="K33" s="1"/>
      <c r="L33" s="1"/>
      <c r="M33" s="1"/>
      <c r="N33" s="120"/>
      <c r="O33" s="2" t="s">
        <v>279</v>
      </c>
      <c r="P33" s="45" t="s">
        <v>4</v>
      </c>
      <c r="Q33" s="3" t="s">
        <v>68</v>
      </c>
      <c r="R33" s="121">
        <v>0.19</v>
      </c>
      <c r="S33" s="122">
        <v>0.27</v>
      </c>
      <c r="T33" s="123">
        <v>0.34</v>
      </c>
      <c r="U33" s="121">
        <v>0.43</v>
      </c>
      <c r="V33" s="122">
        <v>0.5</v>
      </c>
      <c r="W33" s="123">
        <v>0.42</v>
      </c>
      <c r="X33" s="121">
        <v>0.41</v>
      </c>
      <c r="Y33" s="122">
        <v>0.41</v>
      </c>
      <c r="Z33" s="123">
        <v>0.51</v>
      </c>
      <c r="AA33" s="121">
        <v>0.56000000000000005</v>
      </c>
      <c r="AB33" s="122">
        <v>0.6</v>
      </c>
      <c r="AC33" s="123">
        <v>0.65</v>
      </c>
      <c r="AD33" s="121">
        <v>0.66</v>
      </c>
      <c r="AE33" s="122">
        <v>0.65</v>
      </c>
      <c r="AF33" s="123">
        <v>0.62</v>
      </c>
      <c r="AG33" s="121">
        <v>0.61</v>
      </c>
      <c r="AH33" s="122">
        <v>0.56999999999999995</v>
      </c>
      <c r="AI33" s="124">
        <v>0.51</v>
      </c>
      <c r="AJ33" s="125"/>
      <c r="AK33" s="122">
        <f t="shared" si="5"/>
        <v>0.25</v>
      </c>
      <c r="AL33" s="122">
        <f t="shared" si="0"/>
        <v>0.45</v>
      </c>
      <c r="AM33" s="122">
        <f t="shared" si="1"/>
        <v>0.45</v>
      </c>
      <c r="AN33" s="122">
        <f t="shared" si="2"/>
        <v>0.60000000000000009</v>
      </c>
      <c r="AO33" s="122">
        <f t="shared" si="3"/>
        <v>0.65</v>
      </c>
      <c r="AP33" s="122">
        <f t="shared" si="4"/>
        <v>0.55000000000000004</v>
      </c>
    </row>
    <row r="34" spans="1:42" ht="12.5" customHeight="1" x14ac:dyDescent="0.3">
      <c r="A34" s="94"/>
      <c r="B34" s="1" t="s">
        <v>583</v>
      </c>
      <c r="C34" s="1">
        <v>150</v>
      </c>
      <c r="D34" s="1">
        <v>40</v>
      </c>
      <c r="E34" s="1" t="s">
        <v>584</v>
      </c>
      <c r="F34" s="1" t="s">
        <v>641</v>
      </c>
      <c r="G34" s="1">
        <v>150</v>
      </c>
      <c r="H34" s="1">
        <v>0</v>
      </c>
      <c r="I34" s="1" t="s">
        <v>315</v>
      </c>
      <c r="J34" s="1" t="s">
        <v>642</v>
      </c>
      <c r="K34" s="1"/>
      <c r="L34" s="1"/>
      <c r="M34" s="1"/>
      <c r="N34" s="120"/>
      <c r="O34" s="2" t="s">
        <v>552</v>
      </c>
      <c r="P34" s="45" t="s">
        <v>13</v>
      </c>
      <c r="Q34" s="3" t="s">
        <v>542</v>
      </c>
      <c r="R34" s="121">
        <v>0.11</v>
      </c>
      <c r="S34" s="122">
        <v>0.27</v>
      </c>
      <c r="T34" s="123">
        <v>0.31</v>
      </c>
      <c r="U34" s="121">
        <v>0.43</v>
      </c>
      <c r="V34" s="122">
        <v>0.51</v>
      </c>
      <c r="W34" s="123">
        <v>0.55000000000000004</v>
      </c>
      <c r="X34" s="121">
        <v>0.59</v>
      </c>
      <c r="Y34" s="122">
        <v>0.54</v>
      </c>
      <c r="Z34" s="123">
        <v>0.52</v>
      </c>
      <c r="AA34" s="121">
        <v>0.54</v>
      </c>
      <c r="AB34" s="122">
        <v>0.56999999999999995</v>
      </c>
      <c r="AC34" s="123">
        <v>0.72</v>
      </c>
      <c r="AD34" s="121">
        <v>0.84</v>
      </c>
      <c r="AE34" s="122">
        <v>0.75</v>
      </c>
      <c r="AF34" s="123">
        <v>0.67</v>
      </c>
      <c r="AG34" s="121">
        <v>0.67</v>
      </c>
      <c r="AH34" s="122">
        <v>0.63</v>
      </c>
      <c r="AI34" s="124">
        <v>0.63</v>
      </c>
      <c r="AJ34" s="125"/>
      <c r="AK34" s="122">
        <f t="shared" si="5"/>
        <v>0.25</v>
      </c>
      <c r="AL34" s="122">
        <f t="shared" si="0"/>
        <v>0.5</v>
      </c>
      <c r="AM34" s="122">
        <f t="shared" si="1"/>
        <v>0.55000000000000004</v>
      </c>
      <c r="AN34" s="122">
        <f t="shared" si="2"/>
        <v>0.60000000000000009</v>
      </c>
      <c r="AO34" s="122">
        <f t="shared" si="3"/>
        <v>0.75</v>
      </c>
      <c r="AP34" s="122">
        <f t="shared" si="4"/>
        <v>0.65</v>
      </c>
    </row>
    <row r="35" spans="1:42" ht="12.5" customHeight="1" x14ac:dyDescent="0.3">
      <c r="A35" s="94"/>
      <c r="B35" s="1" t="s">
        <v>585</v>
      </c>
      <c r="C35" s="1">
        <v>150</v>
      </c>
      <c r="D35" s="1">
        <v>40</v>
      </c>
      <c r="E35" s="1" t="s">
        <v>532</v>
      </c>
      <c r="F35" s="1" t="s">
        <v>641</v>
      </c>
      <c r="G35" s="1">
        <v>150</v>
      </c>
      <c r="H35" s="1">
        <v>0</v>
      </c>
      <c r="I35" s="1" t="s">
        <v>315</v>
      </c>
      <c r="J35" s="1" t="s">
        <v>642</v>
      </c>
      <c r="K35" s="1"/>
      <c r="L35" s="1"/>
      <c r="M35" s="1"/>
      <c r="N35" s="120"/>
      <c r="O35" s="2" t="s">
        <v>552</v>
      </c>
      <c r="P35" s="45" t="s">
        <v>13</v>
      </c>
      <c r="Q35" s="3" t="s">
        <v>542</v>
      </c>
      <c r="R35" s="121">
        <v>0.11</v>
      </c>
      <c r="S35" s="122">
        <v>0.28000000000000003</v>
      </c>
      <c r="T35" s="123">
        <v>0.3</v>
      </c>
      <c r="U35" s="121">
        <v>0.43</v>
      </c>
      <c r="V35" s="122">
        <v>0.51</v>
      </c>
      <c r="W35" s="123">
        <v>0.56000000000000005</v>
      </c>
      <c r="X35" s="121">
        <v>0.59</v>
      </c>
      <c r="Y35" s="122">
        <v>0.56000000000000005</v>
      </c>
      <c r="Z35" s="123">
        <v>0.53</v>
      </c>
      <c r="AA35" s="121">
        <v>0.55000000000000004</v>
      </c>
      <c r="AB35" s="122">
        <v>0.57999999999999996</v>
      </c>
      <c r="AC35" s="123">
        <v>0.73</v>
      </c>
      <c r="AD35" s="121">
        <v>0.85</v>
      </c>
      <c r="AE35" s="122">
        <v>0.78</v>
      </c>
      <c r="AF35" s="123">
        <v>0.7</v>
      </c>
      <c r="AG35" s="121">
        <v>0.67</v>
      </c>
      <c r="AH35" s="122">
        <v>0.64</v>
      </c>
      <c r="AI35" s="124">
        <v>0.65</v>
      </c>
      <c r="AJ35" s="126"/>
      <c r="AK35" s="122">
        <f t="shared" si="5"/>
        <v>0.25</v>
      </c>
      <c r="AL35" s="122">
        <f t="shared" si="0"/>
        <v>0.5</v>
      </c>
      <c r="AM35" s="122">
        <f t="shared" si="1"/>
        <v>0.55000000000000004</v>
      </c>
      <c r="AN35" s="122">
        <f t="shared" si="2"/>
        <v>0.60000000000000009</v>
      </c>
      <c r="AO35" s="122">
        <f t="shared" si="3"/>
        <v>0.8</v>
      </c>
      <c r="AP35" s="122">
        <f t="shared" si="4"/>
        <v>0.65</v>
      </c>
    </row>
    <row r="36" spans="1:42" ht="12.5" customHeight="1" x14ac:dyDescent="0.3">
      <c r="A36" s="94"/>
      <c r="B36" s="1" t="s">
        <v>586</v>
      </c>
      <c r="C36" s="1">
        <v>150</v>
      </c>
      <c r="D36" s="1">
        <v>40</v>
      </c>
      <c r="E36" s="1" t="s">
        <v>532</v>
      </c>
      <c r="F36" s="1" t="s">
        <v>641</v>
      </c>
      <c r="G36" s="1">
        <v>150</v>
      </c>
      <c r="H36" s="1">
        <v>0</v>
      </c>
      <c r="I36" s="1" t="s">
        <v>315</v>
      </c>
      <c r="J36" s="1" t="s">
        <v>642</v>
      </c>
      <c r="K36" s="1"/>
      <c r="L36" s="1"/>
      <c r="M36" s="1"/>
      <c r="N36" s="120"/>
      <c r="O36" s="2" t="s">
        <v>552</v>
      </c>
      <c r="P36" s="45" t="s">
        <v>13</v>
      </c>
      <c r="Q36" s="3" t="s">
        <v>542</v>
      </c>
      <c r="R36" s="121">
        <v>0.11</v>
      </c>
      <c r="S36" s="122">
        <v>0.28999999999999998</v>
      </c>
      <c r="T36" s="123">
        <v>0.31</v>
      </c>
      <c r="U36" s="121">
        <v>0.42</v>
      </c>
      <c r="V36" s="122">
        <v>0.51</v>
      </c>
      <c r="W36" s="123">
        <v>0.56999999999999995</v>
      </c>
      <c r="X36" s="121">
        <v>0.6</v>
      </c>
      <c r="Y36" s="122">
        <v>0.56999999999999995</v>
      </c>
      <c r="Z36" s="123">
        <v>0.54</v>
      </c>
      <c r="AA36" s="121">
        <v>0.55000000000000004</v>
      </c>
      <c r="AB36" s="122">
        <v>0.57999999999999996</v>
      </c>
      <c r="AC36" s="123">
        <v>0.73</v>
      </c>
      <c r="AD36" s="121">
        <v>0.83</v>
      </c>
      <c r="AE36" s="122">
        <v>0.76</v>
      </c>
      <c r="AF36" s="123">
        <v>0.71</v>
      </c>
      <c r="AG36" s="121">
        <v>0.69</v>
      </c>
      <c r="AH36" s="122">
        <v>0.63</v>
      </c>
      <c r="AI36" s="124">
        <v>0.62</v>
      </c>
      <c r="AJ36" s="125"/>
      <c r="AK36" s="122">
        <f t="shared" si="5"/>
        <v>0.25</v>
      </c>
      <c r="AL36" s="122">
        <f t="shared" si="0"/>
        <v>0.5</v>
      </c>
      <c r="AM36" s="122">
        <f t="shared" si="1"/>
        <v>0.55000000000000004</v>
      </c>
      <c r="AN36" s="122">
        <f t="shared" si="2"/>
        <v>0.60000000000000009</v>
      </c>
      <c r="AO36" s="122">
        <f t="shared" si="3"/>
        <v>0.75</v>
      </c>
      <c r="AP36" s="122">
        <f t="shared" si="4"/>
        <v>0.65</v>
      </c>
    </row>
    <row r="37" spans="1:42" ht="12.5" customHeight="1" x14ac:dyDescent="0.3">
      <c r="A37" s="94"/>
      <c r="B37" s="1" t="s">
        <v>587</v>
      </c>
      <c r="C37" s="1">
        <v>150</v>
      </c>
      <c r="D37" s="1">
        <v>40</v>
      </c>
      <c r="E37" s="1" t="s">
        <v>588</v>
      </c>
      <c r="F37" s="1" t="s">
        <v>641</v>
      </c>
      <c r="G37" s="1">
        <v>150</v>
      </c>
      <c r="H37" s="1">
        <v>0</v>
      </c>
      <c r="I37" s="1" t="s">
        <v>315</v>
      </c>
      <c r="J37" s="1" t="s">
        <v>642</v>
      </c>
      <c r="K37" s="1"/>
      <c r="L37" s="1"/>
      <c r="M37" s="1"/>
      <c r="N37" s="120"/>
      <c r="O37" s="2" t="s">
        <v>552</v>
      </c>
      <c r="P37" s="45" t="s">
        <v>13</v>
      </c>
      <c r="Q37" s="3" t="s">
        <v>542</v>
      </c>
      <c r="R37" s="121">
        <v>0.12</v>
      </c>
      <c r="S37" s="122">
        <v>0.28000000000000003</v>
      </c>
      <c r="T37" s="123">
        <v>0.31</v>
      </c>
      <c r="U37" s="121">
        <v>0.41</v>
      </c>
      <c r="V37" s="122">
        <v>0.5</v>
      </c>
      <c r="W37" s="123">
        <v>0.56000000000000005</v>
      </c>
      <c r="X37" s="121">
        <v>0.6</v>
      </c>
      <c r="Y37" s="122">
        <v>0.55000000000000004</v>
      </c>
      <c r="Z37" s="123">
        <v>0.52</v>
      </c>
      <c r="AA37" s="121">
        <v>0.51</v>
      </c>
      <c r="AB37" s="122">
        <v>0.56000000000000005</v>
      </c>
      <c r="AC37" s="123">
        <v>0.7</v>
      </c>
      <c r="AD37" s="121">
        <v>0.8</v>
      </c>
      <c r="AE37" s="122">
        <v>0.71</v>
      </c>
      <c r="AF37" s="123">
        <v>0.64</v>
      </c>
      <c r="AG37" s="121">
        <v>0.62</v>
      </c>
      <c r="AH37" s="122">
        <v>0.59</v>
      </c>
      <c r="AI37" s="124">
        <v>0.59</v>
      </c>
      <c r="AJ37" s="125"/>
      <c r="AK37" s="122">
        <f t="shared" si="5"/>
        <v>0.25</v>
      </c>
      <c r="AL37" s="122">
        <f t="shared" si="0"/>
        <v>0.5</v>
      </c>
      <c r="AM37" s="122">
        <f t="shared" si="1"/>
        <v>0.55000000000000004</v>
      </c>
      <c r="AN37" s="122">
        <f t="shared" si="2"/>
        <v>0.60000000000000009</v>
      </c>
      <c r="AO37" s="122">
        <f t="shared" si="3"/>
        <v>0.70000000000000007</v>
      </c>
      <c r="AP37" s="122">
        <f t="shared" si="4"/>
        <v>0.60000000000000009</v>
      </c>
    </row>
    <row r="38" spans="1:42" ht="12.5" customHeight="1" x14ac:dyDescent="0.3">
      <c r="A38" s="94" t="s">
        <v>566</v>
      </c>
      <c r="B38" s="1" t="s">
        <v>589</v>
      </c>
      <c r="C38" s="1">
        <v>150</v>
      </c>
      <c r="D38" s="1">
        <v>40</v>
      </c>
      <c r="E38" s="1" t="s">
        <v>532</v>
      </c>
      <c r="F38" s="1" t="s">
        <v>641</v>
      </c>
      <c r="G38" s="1">
        <v>600</v>
      </c>
      <c r="H38" s="1">
        <v>0</v>
      </c>
      <c r="I38" s="1" t="s">
        <v>315</v>
      </c>
      <c r="J38" s="1" t="s">
        <v>642</v>
      </c>
      <c r="K38" s="1"/>
      <c r="L38" s="1"/>
      <c r="M38" s="1"/>
      <c r="N38" s="120"/>
      <c r="O38" s="2" t="s">
        <v>544</v>
      </c>
      <c r="P38" s="45" t="s">
        <v>4</v>
      </c>
      <c r="Q38" s="3" t="s">
        <v>538</v>
      </c>
      <c r="R38" s="121">
        <v>0.11</v>
      </c>
      <c r="S38" s="122">
        <v>0.14000000000000001</v>
      </c>
      <c r="T38" s="123">
        <v>0.16</v>
      </c>
      <c r="U38" s="121">
        <v>0.22</v>
      </c>
      <c r="V38" s="122">
        <v>0.25</v>
      </c>
      <c r="W38" s="123">
        <v>0.31</v>
      </c>
      <c r="X38" s="121">
        <v>0.33</v>
      </c>
      <c r="Y38" s="122">
        <v>0.38</v>
      </c>
      <c r="Z38" s="123">
        <v>0.39</v>
      </c>
      <c r="AA38" s="121">
        <v>0.42</v>
      </c>
      <c r="AB38" s="122">
        <v>0.4</v>
      </c>
      <c r="AC38" s="123">
        <v>0.42</v>
      </c>
      <c r="AD38" s="121">
        <v>0.44</v>
      </c>
      <c r="AE38" s="122">
        <v>0.4</v>
      </c>
      <c r="AF38" s="123">
        <v>0.4</v>
      </c>
      <c r="AG38" s="121">
        <v>0.4</v>
      </c>
      <c r="AH38" s="122">
        <v>0.42</v>
      </c>
      <c r="AI38" s="124">
        <v>0.43</v>
      </c>
      <c r="AJ38" s="125"/>
      <c r="AK38" s="122">
        <f t="shared" si="5"/>
        <v>0.15000000000000002</v>
      </c>
      <c r="AL38" s="122">
        <f t="shared" si="0"/>
        <v>0.25</v>
      </c>
      <c r="AM38" s="122">
        <f t="shared" si="1"/>
        <v>0.35000000000000003</v>
      </c>
      <c r="AN38" s="122">
        <f t="shared" si="2"/>
        <v>0.4</v>
      </c>
      <c r="AO38" s="122">
        <f t="shared" si="3"/>
        <v>0.4</v>
      </c>
      <c r="AP38" s="122">
        <f t="shared" si="4"/>
        <v>0.4</v>
      </c>
    </row>
    <row r="39" spans="1:42" ht="12.5" customHeight="1" x14ac:dyDescent="0.3">
      <c r="A39" s="94"/>
      <c r="B39" s="1" t="s">
        <v>590</v>
      </c>
      <c r="C39" s="1">
        <v>150</v>
      </c>
      <c r="D39" s="1">
        <v>40</v>
      </c>
      <c r="E39" s="1" t="s">
        <v>591</v>
      </c>
      <c r="F39" s="1" t="s">
        <v>641</v>
      </c>
      <c r="G39" s="1">
        <v>150</v>
      </c>
      <c r="H39" s="1">
        <v>0</v>
      </c>
      <c r="I39" s="1" t="s">
        <v>315</v>
      </c>
      <c r="J39" s="1" t="s">
        <v>642</v>
      </c>
      <c r="K39" s="1"/>
      <c r="L39" s="1"/>
      <c r="M39" s="1"/>
      <c r="N39" s="120"/>
      <c r="O39" s="2" t="s">
        <v>552</v>
      </c>
      <c r="P39" s="45" t="s">
        <v>13</v>
      </c>
      <c r="Q39" s="3" t="s">
        <v>542</v>
      </c>
      <c r="R39" s="121">
        <v>0.15</v>
      </c>
      <c r="S39" s="122">
        <v>0.27</v>
      </c>
      <c r="T39" s="123">
        <v>0.3</v>
      </c>
      <c r="U39" s="121">
        <v>0.4</v>
      </c>
      <c r="V39" s="122">
        <v>0.48</v>
      </c>
      <c r="W39" s="123">
        <v>0.57999999999999996</v>
      </c>
      <c r="X39" s="121">
        <v>0.56999999999999995</v>
      </c>
      <c r="Y39" s="122">
        <v>0.55000000000000004</v>
      </c>
      <c r="Z39" s="123">
        <v>0.51</v>
      </c>
      <c r="AA39" s="121">
        <v>0.54</v>
      </c>
      <c r="AB39" s="122">
        <v>0.57999999999999996</v>
      </c>
      <c r="AC39" s="123">
        <v>0.72</v>
      </c>
      <c r="AD39" s="121">
        <v>0.84</v>
      </c>
      <c r="AE39" s="122">
        <v>0.76</v>
      </c>
      <c r="AF39" s="123">
        <v>0.69</v>
      </c>
      <c r="AG39" s="121">
        <v>0.68</v>
      </c>
      <c r="AH39" s="122">
        <v>0.67</v>
      </c>
      <c r="AI39" s="124">
        <v>0.69</v>
      </c>
      <c r="AJ39" s="125"/>
      <c r="AK39" s="122">
        <f t="shared" si="5"/>
        <v>0.25</v>
      </c>
      <c r="AL39" s="122">
        <f t="shared" si="0"/>
        <v>0.5</v>
      </c>
      <c r="AM39" s="122">
        <f t="shared" si="1"/>
        <v>0.55000000000000004</v>
      </c>
      <c r="AN39" s="122">
        <f t="shared" si="2"/>
        <v>0.60000000000000009</v>
      </c>
      <c r="AO39" s="122">
        <f t="shared" si="3"/>
        <v>0.75</v>
      </c>
      <c r="AP39" s="122">
        <f t="shared" si="4"/>
        <v>0.70000000000000007</v>
      </c>
    </row>
    <row r="40" spans="1:42" ht="12.5" customHeight="1" x14ac:dyDescent="0.3">
      <c r="A40" s="94"/>
      <c r="B40" s="1" t="s">
        <v>592</v>
      </c>
      <c r="C40" s="1">
        <v>150</v>
      </c>
      <c r="D40" s="1">
        <v>40</v>
      </c>
      <c r="E40" s="1" t="s">
        <v>593</v>
      </c>
      <c r="F40" s="1" t="s">
        <v>641</v>
      </c>
      <c r="G40" s="1">
        <v>150</v>
      </c>
      <c r="H40" s="1">
        <v>0</v>
      </c>
      <c r="I40" s="1" t="s">
        <v>315</v>
      </c>
      <c r="J40" s="1" t="s">
        <v>642</v>
      </c>
      <c r="K40" s="1"/>
      <c r="L40" s="1"/>
      <c r="M40" s="1"/>
      <c r="N40" s="120"/>
      <c r="O40" s="2" t="s">
        <v>552</v>
      </c>
      <c r="P40" s="45" t="s">
        <v>13</v>
      </c>
      <c r="Q40" s="3" t="s">
        <v>542</v>
      </c>
      <c r="R40" s="121">
        <v>0.13</v>
      </c>
      <c r="S40" s="122">
        <v>0.27</v>
      </c>
      <c r="T40" s="123">
        <v>0.3</v>
      </c>
      <c r="U40" s="121">
        <v>0.4</v>
      </c>
      <c r="V40" s="122">
        <v>0.46</v>
      </c>
      <c r="W40" s="123">
        <v>0.56000000000000005</v>
      </c>
      <c r="X40" s="121">
        <v>0.56000000000000005</v>
      </c>
      <c r="Y40" s="122">
        <v>0.54</v>
      </c>
      <c r="Z40" s="123">
        <v>0.49</v>
      </c>
      <c r="AA40" s="121">
        <v>0.53</v>
      </c>
      <c r="AB40" s="122">
        <v>0.59</v>
      </c>
      <c r="AC40" s="123">
        <v>0.71</v>
      </c>
      <c r="AD40" s="121">
        <v>0.84</v>
      </c>
      <c r="AE40" s="122">
        <v>0.74</v>
      </c>
      <c r="AF40" s="123">
        <v>0.69</v>
      </c>
      <c r="AG40" s="121">
        <v>0.68</v>
      </c>
      <c r="AH40" s="122">
        <v>0.66</v>
      </c>
      <c r="AI40" s="124">
        <v>0.69</v>
      </c>
      <c r="AJ40" s="126"/>
      <c r="AK40" s="122">
        <f t="shared" si="5"/>
        <v>0.25</v>
      </c>
      <c r="AL40" s="122">
        <f t="shared" si="0"/>
        <v>0.45</v>
      </c>
      <c r="AM40" s="122">
        <f t="shared" si="1"/>
        <v>0.55000000000000004</v>
      </c>
      <c r="AN40" s="122">
        <f t="shared" si="2"/>
        <v>0.60000000000000009</v>
      </c>
      <c r="AO40" s="122">
        <f t="shared" si="3"/>
        <v>0.75</v>
      </c>
      <c r="AP40" s="122">
        <f t="shared" si="4"/>
        <v>0.70000000000000007</v>
      </c>
    </row>
    <row r="41" spans="1:42" ht="12.5" customHeight="1" x14ac:dyDescent="0.3">
      <c r="A41" s="94" t="s">
        <v>566</v>
      </c>
      <c r="B41" s="1" t="s">
        <v>594</v>
      </c>
      <c r="C41" s="1">
        <v>150</v>
      </c>
      <c r="D41" s="1">
        <v>40</v>
      </c>
      <c r="E41" s="1" t="s">
        <v>532</v>
      </c>
      <c r="F41" s="1" t="s">
        <v>641</v>
      </c>
      <c r="G41" s="1">
        <v>600</v>
      </c>
      <c r="H41" s="1">
        <v>0</v>
      </c>
      <c r="I41" s="1" t="s">
        <v>315</v>
      </c>
      <c r="J41" s="1" t="s">
        <v>644</v>
      </c>
      <c r="K41" s="1"/>
      <c r="L41" s="1"/>
      <c r="M41" s="1"/>
      <c r="N41" s="120"/>
      <c r="O41" s="2" t="s">
        <v>544</v>
      </c>
      <c r="P41" s="45" t="s">
        <v>4</v>
      </c>
      <c r="Q41" s="3" t="s">
        <v>538</v>
      </c>
      <c r="R41" s="121">
        <v>0.14000000000000001</v>
      </c>
      <c r="S41" s="122">
        <v>0.14000000000000001</v>
      </c>
      <c r="T41" s="123">
        <v>0.14000000000000001</v>
      </c>
      <c r="U41" s="121">
        <v>0.21</v>
      </c>
      <c r="V41" s="122">
        <v>0.25</v>
      </c>
      <c r="W41" s="123">
        <v>0.3</v>
      </c>
      <c r="X41" s="121">
        <v>0.33</v>
      </c>
      <c r="Y41" s="122">
        <v>0.37</v>
      </c>
      <c r="Z41" s="123">
        <v>0.36</v>
      </c>
      <c r="AA41" s="121">
        <v>0.39</v>
      </c>
      <c r="AB41" s="122">
        <v>0.38</v>
      </c>
      <c r="AC41" s="123">
        <v>0.39</v>
      </c>
      <c r="AD41" s="121">
        <v>0.4</v>
      </c>
      <c r="AE41" s="122">
        <v>0.36</v>
      </c>
      <c r="AF41" s="123">
        <v>0.36</v>
      </c>
      <c r="AG41" s="121">
        <v>0.37</v>
      </c>
      <c r="AH41" s="122">
        <v>0.37</v>
      </c>
      <c r="AI41" s="124">
        <v>0.39</v>
      </c>
      <c r="AJ41" s="125"/>
      <c r="AK41" s="122">
        <f t="shared" si="5"/>
        <v>0.15000000000000002</v>
      </c>
      <c r="AL41" s="122">
        <f t="shared" si="0"/>
        <v>0.25</v>
      </c>
      <c r="AM41" s="122">
        <f t="shared" si="1"/>
        <v>0.35000000000000003</v>
      </c>
      <c r="AN41" s="122">
        <f t="shared" si="2"/>
        <v>0.4</v>
      </c>
      <c r="AO41" s="122">
        <f t="shared" si="3"/>
        <v>0.35000000000000003</v>
      </c>
      <c r="AP41" s="122">
        <f t="shared" si="4"/>
        <v>0.4</v>
      </c>
    </row>
    <row r="42" spans="1:42" ht="12.5" customHeight="1" x14ac:dyDescent="0.3">
      <c r="A42" s="94"/>
      <c r="B42" s="1" t="s">
        <v>595</v>
      </c>
      <c r="C42" s="1">
        <v>150</v>
      </c>
      <c r="D42" s="1">
        <v>40</v>
      </c>
      <c r="E42" s="1" t="s">
        <v>532</v>
      </c>
      <c r="F42" s="1" t="s">
        <v>641</v>
      </c>
      <c r="G42" s="1">
        <v>600</v>
      </c>
      <c r="H42" s="1">
        <v>0</v>
      </c>
      <c r="I42" s="1" t="s">
        <v>315</v>
      </c>
      <c r="J42" s="1" t="s">
        <v>645</v>
      </c>
      <c r="K42" s="1"/>
      <c r="L42" s="1"/>
      <c r="M42" s="1"/>
      <c r="N42" s="120"/>
      <c r="O42" s="2" t="s">
        <v>544</v>
      </c>
      <c r="P42" s="45" t="s">
        <v>4</v>
      </c>
      <c r="Q42" s="3" t="s">
        <v>538</v>
      </c>
      <c r="R42" s="121">
        <v>0.13</v>
      </c>
      <c r="S42" s="122">
        <v>0.1</v>
      </c>
      <c r="T42" s="123">
        <v>0.13</v>
      </c>
      <c r="U42" s="121">
        <v>0.22</v>
      </c>
      <c r="V42" s="122">
        <v>0.25</v>
      </c>
      <c r="W42" s="123">
        <v>0.31</v>
      </c>
      <c r="X42" s="121">
        <v>0.32</v>
      </c>
      <c r="Y42" s="122">
        <v>0.37</v>
      </c>
      <c r="Z42" s="123">
        <v>0.36</v>
      </c>
      <c r="AA42" s="121">
        <v>0.39</v>
      </c>
      <c r="AB42" s="122">
        <v>0.38</v>
      </c>
      <c r="AC42" s="123">
        <v>0.39</v>
      </c>
      <c r="AD42" s="121">
        <v>0.41</v>
      </c>
      <c r="AE42" s="122">
        <v>0.37</v>
      </c>
      <c r="AF42" s="123">
        <v>0.37</v>
      </c>
      <c r="AG42" s="121">
        <v>0.39</v>
      </c>
      <c r="AH42" s="122">
        <v>0.37</v>
      </c>
      <c r="AI42" s="124">
        <v>0.42</v>
      </c>
      <c r="AJ42" s="125"/>
      <c r="AK42" s="122">
        <f t="shared" si="5"/>
        <v>0.1</v>
      </c>
      <c r="AL42" s="122">
        <f t="shared" si="0"/>
        <v>0.25</v>
      </c>
      <c r="AM42" s="122">
        <f t="shared" si="1"/>
        <v>0.35000000000000003</v>
      </c>
      <c r="AN42" s="122">
        <f t="shared" si="2"/>
        <v>0.4</v>
      </c>
      <c r="AO42" s="122">
        <f t="shared" si="3"/>
        <v>0.4</v>
      </c>
      <c r="AP42" s="122">
        <f t="shared" si="4"/>
        <v>0.4</v>
      </c>
    </row>
    <row r="43" spans="1:42" ht="12.5" customHeight="1" x14ac:dyDescent="0.3">
      <c r="A43" s="94"/>
      <c r="B43" s="1" t="s">
        <v>596</v>
      </c>
      <c r="C43" s="1">
        <v>220</v>
      </c>
      <c r="D43" s="1">
        <v>50</v>
      </c>
      <c r="E43" s="1" t="s">
        <v>532</v>
      </c>
      <c r="F43" s="1" t="s">
        <v>633</v>
      </c>
      <c r="G43" s="1">
        <v>150</v>
      </c>
      <c r="H43" s="1">
        <v>200</v>
      </c>
      <c r="I43" s="1" t="s">
        <v>319</v>
      </c>
      <c r="J43" s="1" t="s">
        <v>427</v>
      </c>
      <c r="K43" s="1"/>
      <c r="L43" s="1" t="s">
        <v>646</v>
      </c>
      <c r="M43" s="120">
        <v>1</v>
      </c>
      <c r="N43" s="120">
        <v>0.6</v>
      </c>
      <c r="O43" s="2" t="s">
        <v>216</v>
      </c>
      <c r="P43" s="45" t="s">
        <v>13</v>
      </c>
      <c r="Q43" s="3" t="s">
        <v>542</v>
      </c>
      <c r="R43" s="121">
        <v>0.17</v>
      </c>
      <c r="S43" s="122">
        <v>0.3</v>
      </c>
      <c r="T43" s="123">
        <v>0.37</v>
      </c>
      <c r="U43" s="121">
        <v>0.36</v>
      </c>
      <c r="V43" s="122">
        <v>0.34</v>
      </c>
      <c r="W43" s="123">
        <v>0.35</v>
      </c>
      <c r="X43" s="121">
        <v>0.47</v>
      </c>
      <c r="Y43" s="122">
        <v>0.67</v>
      </c>
      <c r="Z43" s="123">
        <v>0.78</v>
      </c>
      <c r="AA43" s="121">
        <v>0.75</v>
      </c>
      <c r="AB43" s="122">
        <v>0.76</v>
      </c>
      <c r="AC43" s="123">
        <v>0.71</v>
      </c>
      <c r="AD43" s="121">
        <v>0.64</v>
      </c>
      <c r="AE43" s="122">
        <v>0.66</v>
      </c>
      <c r="AF43" s="123">
        <v>0.61</v>
      </c>
      <c r="AG43" s="121">
        <v>0.56999999999999995</v>
      </c>
      <c r="AH43" s="122">
        <v>0.54</v>
      </c>
      <c r="AI43" s="124">
        <v>0.52</v>
      </c>
      <c r="AJ43" s="125"/>
      <c r="AK43" s="122">
        <f t="shared" si="5"/>
        <v>0.30000000000000004</v>
      </c>
      <c r="AL43" s="122">
        <f t="shared" si="0"/>
        <v>0.35000000000000003</v>
      </c>
      <c r="AM43" s="122">
        <f t="shared" si="1"/>
        <v>0.65</v>
      </c>
      <c r="AN43" s="122">
        <f t="shared" si="2"/>
        <v>0.75</v>
      </c>
      <c r="AO43" s="122">
        <f t="shared" si="3"/>
        <v>0.65</v>
      </c>
      <c r="AP43" s="122">
        <f t="shared" si="4"/>
        <v>0.55000000000000004</v>
      </c>
    </row>
    <row r="44" spans="1:42" ht="12.5" customHeight="1" x14ac:dyDescent="0.3">
      <c r="A44" s="94"/>
      <c r="B44" s="1" t="s">
        <v>597</v>
      </c>
      <c r="C44" s="1">
        <v>220</v>
      </c>
      <c r="D44" s="1">
        <v>50</v>
      </c>
      <c r="E44" s="1" t="s">
        <v>532</v>
      </c>
      <c r="F44" s="1" t="s">
        <v>633</v>
      </c>
      <c r="G44" s="1">
        <v>150</v>
      </c>
      <c r="H44" s="1">
        <v>200</v>
      </c>
      <c r="I44" s="1" t="s">
        <v>319</v>
      </c>
      <c r="J44" s="1" t="s">
        <v>427</v>
      </c>
      <c r="K44" s="1"/>
      <c r="L44" s="1" t="s">
        <v>647</v>
      </c>
      <c r="M44" s="120">
        <v>0.5</v>
      </c>
      <c r="N44" s="120">
        <v>0.3</v>
      </c>
      <c r="O44" s="2" t="s">
        <v>552</v>
      </c>
      <c r="P44" s="45" t="s">
        <v>13</v>
      </c>
      <c r="Q44" s="3" t="s">
        <v>542</v>
      </c>
      <c r="R44" s="121">
        <v>0.17</v>
      </c>
      <c r="S44" s="122">
        <v>0.28999999999999998</v>
      </c>
      <c r="T44" s="123">
        <v>0.34</v>
      </c>
      <c r="U44" s="121">
        <v>0.34</v>
      </c>
      <c r="V44" s="122">
        <v>0.33</v>
      </c>
      <c r="W44" s="123">
        <v>0.35</v>
      </c>
      <c r="X44" s="121">
        <v>0.47</v>
      </c>
      <c r="Y44" s="122">
        <v>0.65</v>
      </c>
      <c r="Z44" s="123">
        <v>0.75</v>
      </c>
      <c r="AA44" s="121">
        <v>0.76</v>
      </c>
      <c r="AB44" s="122">
        <v>0.81</v>
      </c>
      <c r="AC44" s="123">
        <v>0.77</v>
      </c>
      <c r="AD44" s="121">
        <v>0.76</v>
      </c>
      <c r="AE44" s="122">
        <v>0.71</v>
      </c>
      <c r="AF44" s="123">
        <v>0.68</v>
      </c>
      <c r="AG44" s="121">
        <v>0.66</v>
      </c>
      <c r="AH44" s="122">
        <v>0.65</v>
      </c>
      <c r="AI44" s="124">
        <v>0.65</v>
      </c>
      <c r="AJ44" s="125"/>
      <c r="AK44" s="122">
        <f t="shared" si="5"/>
        <v>0.25</v>
      </c>
      <c r="AL44" s="122">
        <f t="shared" si="0"/>
        <v>0.35000000000000003</v>
      </c>
      <c r="AM44" s="122">
        <f t="shared" si="1"/>
        <v>0.60000000000000009</v>
      </c>
      <c r="AN44" s="122">
        <f t="shared" si="2"/>
        <v>0.8</v>
      </c>
      <c r="AO44" s="122">
        <f t="shared" si="3"/>
        <v>0.70000000000000007</v>
      </c>
      <c r="AP44" s="122">
        <f t="shared" si="4"/>
        <v>0.65</v>
      </c>
    </row>
    <row r="45" spans="1:42" ht="12.5" customHeight="1" x14ac:dyDescent="0.3">
      <c r="A45" s="94"/>
      <c r="B45" s="1" t="s">
        <v>598</v>
      </c>
      <c r="C45" s="1">
        <v>220</v>
      </c>
      <c r="D45" s="1">
        <v>50</v>
      </c>
      <c r="E45" s="1" t="s">
        <v>532</v>
      </c>
      <c r="F45" s="1" t="s">
        <v>633</v>
      </c>
      <c r="G45" s="1">
        <v>300</v>
      </c>
      <c r="H45" s="1">
        <v>200</v>
      </c>
      <c r="I45" s="1" t="s">
        <v>319</v>
      </c>
      <c r="J45" s="1" t="s">
        <v>427</v>
      </c>
      <c r="K45" s="1"/>
      <c r="L45" s="1" t="s">
        <v>647</v>
      </c>
      <c r="M45" s="120">
        <v>0.5</v>
      </c>
      <c r="N45" s="127">
        <v>0.3</v>
      </c>
      <c r="O45" s="2" t="s">
        <v>541</v>
      </c>
      <c r="P45" s="45" t="s">
        <v>4</v>
      </c>
      <c r="Q45" s="3" t="s">
        <v>535</v>
      </c>
      <c r="R45" s="121">
        <v>0.12</v>
      </c>
      <c r="S45" s="122">
        <v>0.22</v>
      </c>
      <c r="T45" s="123">
        <v>0.21</v>
      </c>
      <c r="U45" s="121">
        <v>0.25</v>
      </c>
      <c r="V45" s="122">
        <v>0.28000000000000003</v>
      </c>
      <c r="W45" s="123">
        <v>0.28000000000000003</v>
      </c>
      <c r="X45" s="121">
        <v>0.33</v>
      </c>
      <c r="Y45" s="122">
        <v>0.46</v>
      </c>
      <c r="Z45" s="123">
        <v>0.59</v>
      </c>
      <c r="AA45" s="121">
        <v>0.62</v>
      </c>
      <c r="AB45" s="122">
        <v>0.69</v>
      </c>
      <c r="AC45" s="123">
        <v>0.68</v>
      </c>
      <c r="AD45" s="121">
        <v>0.68</v>
      </c>
      <c r="AE45" s="122">
        <v>0.64</v>
      </c>
      <c r="AF45" s="123">
        <v>0.64</v>
      </c>
      <c r="AG45" s="121">
        <v>0.63</v>
      </c>
      <c r="AH45" s="122">
        <v>0.6</v>
      </c>
      <c r="AI45" s="124">
        <v>0.6</v>
      </c>
      <c r="AJ45" s="125"/>
      <c r="AK45" s="122">
        <f t="shared" si="5"/>
        <v>0.2</v>
      </c>
      <c r="AL45" s="122">
        <f t="shared" si="0"/>
        <v>0.25</v>
      </c>
      <c r="AM45" s="122">
        <f t="shared" si="1"/>
        <v>0.45</v>
      </c>
      <c r="AN45" s="122">
        <f t="shared" si="2"/>
        <v>0.65</v>
      </c>
      <c r="AO45" s="122">
        <f t="shared" si="3"/>
        <v>0.65</v>
      </c>
      <c r="AP45" s="122">
        <f t="shared" si="4"/>
        <v>0.60000000000000009</v>
      </c>
    </row>
    <row r="46" spans="1:42" ht="12.5" customHeight="1" x14ac:dyDescent="0.3">
      <c r="A46" s="94"/>
      <c r="B46" s="1" t="s">
        <v>599</v>
      </c>
      <c r="C46" s="1">
        <v>220</v>
      </c>
      <c r="D46" s="1">
        <v>50</v>
      </c>
      <c r="E46" s="1" t="s">
        <v>532</v>
      </c>
      <c r="F46" s="1" t="s">
        <v>633</v>
      </c>
      <c r="G46" s="1">
        <v>150</v>
      </c>
      <c r="H46" s="1">
        <v>200</v>
      </c>
      <c r="I46" s="1" t="s">
        <v>319</v>
      </c>
      <c r="J46" s="1" t="s">
        <v>427</v>
      </c>
      <c r="K46" s="1"/>
      <c r="L46" s="1" t="s">
        <v>648</v>
      </c>
      <c r="M46" s="120">
        <v>0.5</v>
      </c>
      <c r="N46" s="127">
        <v>0.3</v>
      </c>
      <c r="O46" s="2" t="s">
        <v>73</v>
      </c>
      <c r="P46" s="45" t="s">
        <v>13</v>
      </c>
      <c r="Q46" s="3" t="s">
        <v>542</v>
      </c>
      <c r="R46" s="121">
        <v>0.17</v>
      </c>
      <c r="S46" s="122">
        <v>0.28000000000000003</v>
      </c>
      <c r="T46" s="123">
        <v>0.31</v>
      </c>
      <c r="U46" s="121">
        <v>0.31</v>
      </c>
      <c r="V46" s="122">
        <v>0.32</v>
      </c>
      <c r="W46" s="123">
        <v>0.35</v>
      </c>
      <c r="X46" s="121">
        <v>0.47</v>
      </c>
      <c r="Y46" s="122">
        <v>0.66</v>
      </c>
      <c r="Z46" s="123">
        <v>0.77</v>
      </c>
      <c r="AA46" s="121">
        <v>0.78</v>
      </c>
      <c r="AB46" s="122">
        <v>0.83</v>
      </c>
      <c r="AC46" s="123">
        <v>0.79</v>
      </c>
      <c r="AD46" s="121">
        <v>0.76</v>
      </c>
      <c r="AE46" s="122">
        <v>0.71</v>
      </c>
      <c r="AF46" s="123">
        <v>0.7</v>
      </c>
      <c r="AG46" s="121">
        <v>0.65</v>
      </c>
      <c r="AH46" s="122">
        <v>0.66</v>
      </c>
      <c r="AI46" s="124">
        <v>0.66</v>
      </c>
      <c r="AJ46" s="125"/>
      <c r="AK46" s="122">
        <f t="shared" si="5"/>
        <v>0.25</v>
      </c>
      <c r="AL46" s="122">
        <f t="shared" si="0"/>
        <v>0.35000000000000003</v>
      </c>
      <c r="AM46" s="122">
        <f t="shared" si="1"/>
        <v>0.65</v>
      </c>
      <c r="AN46" s="122">
        <f t="shared" si="2"/>
        <v>0.8</v>
      </c>
      <c r="AO46" s="122">
        <f t="shared" si="3"/>
        <v>0.70000000000000007</v>
      </c>
      <c r="AP46" s="122">
        <f t="shared" si="4"/>
        <v>0.65</v>
      </c>
    </row>
    <row r="47" spans="1:42" ht="12.5" customHeight="1" x14ac:dyDescent="0.3">
      <c r="A47" s="94"/>
      <c r="B47" s="1" t="s">
        <v>600</v>
      </c>
      <c r="C47" s="1">
        <v>220</v>
      </c>
      <c r="D47" s="1">
        <v>50</v>
      </c>
      <c r="E47" s="1" t="s">
        <v>532</v>
      </c>
      <c r="F47" s="1" t="s">
        <v>633</v>
      </c>
      <c r="G47" s="1">
        <v>600</v>
      </c>
      <c r="H47" s="1">
        <v>200</v>
      </c>
      <c r="I47" s="1" t="s">
        <v>319</v>
      </c>
      <c r="J47" s="1" t="s">
        <v>321</v>
      </c>
      <c r="K47" s="1"/>
      <c r="L47" s="1"/>
      <c r="M47" s="1"/>
      <c r="N47" s="120"/>
      <c r="O47" s="2" t="s">
        <v>544</v>
      </c>
      <c r="P47" s="45" t="s">
        <v>4</v>
      </c>
      <c r="Q47" s="3" t="s">
        <v>581</v>
      </c>
      <c r="R47" s="121">
        <v>0.05</v>
      </c>
      <c r="S47" s="122">
        <v>0.11</v>
      </c>
      <c r="T47" s="123">
        <v>0.13</v>
      </c>
      <c r="U47" s="121">
        <v>0.15</v>
      </c>
      <c r="V47" s="122">
        <v>0.21</v>
      </c>
      <c r="W47" s="123">
        <v>0.18</v>
      </c>
      <c r="X47" s="121">
        <v>0.23</v>
      </c>
      <c r="Y47" s="122">
        <v>0.3</v>
      </c>
      <c r="Z47" s="123">
        <v>0.46</v>
      </c>
      <c r="AA47" s="121">
        <v>0.53</v>
      </c>
      <c r="AB47" s="122">
        <v>0.57999999999999996</v>
      </c>
      <c r="AC47" s="123">
        <v>0.56999999999999995</v>
      </c>
      <c r="AD47" s="121">
        <v>0.55000000000000004</v>
      </c>
      <c r="AE47" s="122">
        <v>0.54</v>
      </c>
      <c r="AF47" s="123">
        <v>0.53</v>
      </c>
      <c r="AG47" s="121">
        <v>0.5</v>
      </c>
      <c r="AH47" s="122">
        <v>0.49</v>
      </c>
      <c r="AI47" s="124">
        <v>0.48</v>
      </c>
      <c r="AJ47" s="125"/>
      <c r="AK47" s="122">
        <f t="shared" si="5"/>
        <v>0.1</v>
      </c>
      <c r="AL47" s="122">
        <f t="shared" si="0"/>
        <v>0.2</v>
      </c>
      <c r="AM47" s="122">
        <f t="shared" si="1"/>
        <v>0.35000000000000003</v>
      </c>
      <c r="AN47" s="122">
        <f t="shared" si="2"/>
        <v>0.55000000000000004</v>
      </c>
      <c r="AO47" s="122">
        <f t="shared" si="3"/>
        <v>0.55000000000000004</v>
      </c>
      <c r="AP47" s="122">
        <f t="shared" si="4"/>
        <v>0.5</v>
      </c>
    </row>
    <row r="48" spans="1:42" ht="12.5" customHeight="1" x14ac:dyDescent="0.3">
      <c r="A48" s="94"/>
      <c r="B48" s="1" t="s">
        <v>601</v>
      </c>
      <c r="C48" s="1">
        <v>220</v>
      </c>
      <c r="D48" s="1">
        <v>50</v>
      </c>
      <c r="E48" s="1" t="s">
        <v>532</v>
      </c>
      <c r="F48" s="1" t="s">
        <v>633</v>
      </c>
      <c r="G48" s="1">
        <v>150</v>
      </c>
      <c r="H48" s="1">
        <v>200</v>
      </c>
      <c r="I48" s="1" t="s">
        <v>319</v>
      </c>
      <c r="J48" s="1" t="s">
        <v>321</v>
      </c>
      <c r="K48" s="1"/>
      <c r="L48" s="1"/>
      <c r="M48" s="1"/>
      <c r="N48" s="120"/>
      <c r="O48" s="2" t="s">
        <v>552</v>
      </c>
      <c r="P48" s="45" t="s">
        <v>13</v>
      </c>
      <c r="Q48" s="3" t="s">
        <v>542</v>
      </c>
      <c r="R48" s="121">
        <v>0.17</v>
      </c>
      <c r="S48" s="122">
        <v>0.27</v>
      </c>
      <c r="T48" s="123">
        <v>0.28999999999999998</v>
      </c>
      <c r="U48" s="121">
        <v>0.28000000000000003</v>
      </c>
      <c r="V48" s="122">
        <v>0.31</v>
      </c>
      <c r="W48" s="123">
        <v>0.33</v>
      </c>
      <c r="X48" s="121">
        <v>0.46</v>
      </c>
      <c r="Y48" s="122">
        <v>0.63</v>
      </c>
      <c r="Z48" s="123">
        <v>0.74</v>
      </c>
      <c r="AA48" s="121">
        <v>0.76</v>
      </c>
      <c r="AB48" s="122">
        <v>0.83</v>
      </c>
      <c r="AC48" s="123">
        <v>0.78</v>
      </c>
      <c r="AD48" s="121">
        <v>0.78</v>
      </c>
      <c r="AE48" s="122">
        <v>0.73</v>
      </c>
      <c r="AF48" s="123">
        <v>0.7</v>
      </c>
      <c r="AG48" s="121">
        <v>0.68</v>
      </c>
      <c r="AH48" s="122">
        <v>0.68</v>
      </c>
      <c r="AI48" s="124">
        <v>0.69</v>
      </c>
      <c r="AJ48" s="125"/>
      <c r="AK48" s="122">
        <f t="shared" si="5"/>
        <v>0.25</v>
      </c>
      <c r="AL48" s="122">
        <f t="shared" si="0"/>
        <v>0.30000000000000004</v>
      </c>
      <c r="AM48" s="122">
        <f t="shared" si="1"/>
        <v>0.60000000000000009</v>
      </c>
      <c r="AN48" s="122">
        <f t="shared" si="2"/>
        <v>0.8</v>
      </c>
      <c r="AO48" s="122">
        <f t="shared" si="3"/>
        <v>0.75</v>
      </c>
      <c r="AP48" s="122">
        <f t="shared" si="4"/>
        <v>0.70000000000000007</v>
      </c>
    </row>
    <row r="49" spans="1:42" ht="12.5" customHeight="1" x14ac:dyDescent="0.3">
      <c r="A49" s="94"/>
      <c r="B49" s="1" t="s">
        <v>602</v>
      </c>
      <c r="C49" s="1">
        <v>300</v>
      </c>
      <c r="D49" s="1">
        <v>50</v>
      </c>
      <c r="E49" s="1" t="s">
        <v>532</v>
      </c>
      <c r="F49" s="1" t="s">
        <v>633</v>
      </c>
      <c r="G49" s="1">
        <v>600</v>
      </c>
      <c r="H49" s="1">
        <v>200</v>
      </c>
      <c r="I49" s="1" t="s">
        <v>319</v>
      </c>
      <c r="J49" s="1" t="s">
        <v>321</v>
      </c>
      <c r="K49" s="1"/>
      <c r="L49" s="1"/>
      <c r="M49" s="1"/>
      <c r="N49" s="120"/>
      <c r="O49" s="2" t="s">
        <v>16</v>
      </c>
      <c r="P49" s="45" t="s">
        <v>4</v>
      </c>
      <c r="Q49" s="3" t="s">
        <v>535</v>
      </c>
      <c r="R49" s="121">
        <v>0.1</v>
      </c>
      <c r="S49" s="122">
        <v>0.24</v>
      </c>
      <c r="T49" s="123">
        <v>0.21</v>
      </c>
      <c r="U49" s="121">
        <v>0.23</v>
      </c>
      <c r="V49" s="122">
        <v>0.23</v>
      </c>
      <c r="W49" s="123">
        <v>0.2</v>
      </c>
      <c r="X49" s="121">
        <v>0.28999999999999998</v>
      </c>
      <c r="Y49" s="122">
        <v>0.44</v>
      </c>
      <c r="Z49" s="123">
        <v>0.55000000000000004</v>
      </c>
      <c r="AA49" s="121">
        <v>0.64</v>
      </c>
      <c r="AB49" s="122">
        <v>0.69</v>
      </c>
      <c r="AC49" s="123">
        <v>0.64</v>
      </c>
      <c r="AD49" s="121">
        <v>0.65</v>
      </c>
      <c r="AE49" s="122">
        <v>0.63</v>
      </c>
      <c r="AF49" s="123">
        <v>0.61</v>
      </c>
      <c r="AG49" s="121">
        <v>0.6</v>
      </c>
      <c r="AH49" s="122">
        <v>0.6</v>
      </c>
      <c r="AI49" s="124">
        <v>0.6</v>
      </c>
      <c r="AJ49" s="125"/>
      <c r="AK49" s="122">
        <f t="shared" si="5"/>
        <v>0.2</v>
      </c>
      <c r="AL49" s="122">
        <f t="shared" si="0"/>
        <v>0.2</v>
      </c>
      <c r="AM49" s="122">
        <f t="shared" si="1"/>
        <v>0.45</v>
      </c>
      <c r="AN49" s="122">
        <f t="shared" si="2"/>
        <v>0.65</v>
      </c>
      <c r="AO49" s="122">
        <f t="shared" si="3"/>
        <v>0.65</v>
      </c>
      <c r="AP49" s="122">
        <f t="shared" si="4"/>
        <v>0.60000000000000009</v>
      </c>
    </row>
    <row r="50" spans="1:42" ht="12.5" customHeight="1" x14ac:dyDescent="0.3">
      <c r="A50" s="94"/>
      <c r="B50" s="1" t="s">
        <v>603</v>
      </c>
      <c r="C50" s="1">
        <v>300</v>
      </c>
      <c r="D50" s="1">
        <v>50</v>
      </c>
      <c r="E50" s="1" t="s">
        <v>532</v>
      </c>
      <c r="F50" s="1" t="s">
        <v>633</v>
      </c>
      <c r="G50" s="1">
        <v>600</v>
      </c>
      <c r="H50" s="1">
        <v>200</v>
      </c>
      <c r="I50" s="1" t="s">
        <v>319</v>
      </c>
      <c r="J50" s="1" t="s">
        <v>638</v>
      </c>
      <c r="K50" s="1"/>
      <c r="L50" s="1"/>
      <c r="M50" s="1"/>
      <c r="N50" s="120"/>
      <c r="O50" s="2" t="s">
        <v>16</v>
      </c>
      <c r="P50" s="45" t="s">
        <v>4</v>
      </c>
      <c r="Q50" s="3" t="s">
        <v>535</v>
      </c>
      <c r="R50" s="121">
        <v>0.1</v>
      </c>
      <c r="S50" s="122">
        <v>0.21</v>
      </c>
      <c r="T50" s="123">
        <v>0.2</v>
      </c>
      <c r="U50" s="121">
        <v>0.22</v>
      </c>
      <c r="V50" s="122">
        <v>0.22</v>
      </c>
      <c r="W50" s="123">
        <v>0.21</v>
      </c>
      <c r="X50" s="121">
        <v>0.3</v>
      </c>
      <c r="Y50" s="122">
        <v>0.45</v>
      </c>
      <c r="Z50" s="123">
        <v>0.56000000000000005</v>
      </c>
      <c r="AA50" s="121">
        <v>0.66</v>
      </c>
      <c r="AB50" s="122">
        <v>0.69</v>
      </c>
      <c r="AC50" s="123">
        <v>0.65</v>
      </c>
      <c r="AD50" s="121">
        <v>0.67</v>
      </c>
      <c r="AE50" s="122">
        <v>0.63</v>
      </c>
      <c r="AF50" s="123">
        <v>0.62</v>
      </c>
      <c r="AG50" s="121">
        <v>0.6</v>
      </c>
      <c r="AH50" s="122">
        <v>0.59</v>
      </c>
      <c r="AI50" s="124">
        <v>0.61</v>
      </c>
      <c r="AJ50" s="128"/>
      <c r="AK50" s="122">
        <f t="shared" si="5"/>
        <v>0.15000000000000002</v>
      </c>
      <c r="AL50" s="122">
        <f t="shared" si="0"/>
        <v>0.2</v>
      </c>
      <c r="AM50" s="122">
        <f t="shared" si="1"/>
        <v>0.45</v>
      </c>
      <c r="AN50" s="122">
        <f t="shared" si="2"/>
        <v>0.65</v>
      </c>
      <c r="AO50" s="122">
        <f t="shared" si="3"/>
        <v>0.65</v>
      </c>
      <c r="AP50" s="122">
        <f t="shared" si="4"/>
        <v>0.60000000000000009</v>
      </c>
    </row>
    <row r="51" spans="1:42" ht="12.5" customHeight="1" x14ac:dyDescent="0.3">
      <c r="A51" s="94"/>
      <c r="B51" s="1" t="s">
        <v>604</v>
      </c>
      <c r="C51" s="1">
        <v>300</v>
      </c>
      <c r="D51" s="1">
        <v>50</v>
      </c>
      <c r="E51" s="1" t="s">
        <v>532</v>
      </c>
      <c r="F51" s="1" t="s">
        <v>633</v>
      </c>
      <c r="G51" s="1">
        <v>600</v>
      </c>
      <c r="H51" s="1">
        <v>400</v>
      </c>
      <c r="I51" s="1" t="s">
        <v>319</v>
      </c>
      <c r="J51" s="1" t="s">
        <v>638</v>
      </c>
      <c r="K51" s="1"/>
      <c r="L51" s="1"/>
      <c r="M51" s="1"/>
      <c r="N51" s="120"/>
      <c r="O51" s="2" t="s">
        <v>537</v>
      </c>
      <c r="P51" s="45" t="s">
        <v>4</v>
      </c>
      <c r="Q51" s="3" t="s">
        <v>37</v>
      </c>
      <c r="R51" s="121">
        <v>0.04</v>
      </c>
      <c r="S51" s="122">
        <v>0.12</v>
      </c>
      <c r="T51" s="123">
        <v>0.08</v>
      </c>
      <c r="U51" s="121">
        <v>0.16</v>
      </c>
      <c r="V51" s="122">
        <v>0.2</v>
      </c>
      <c r="W51" s="123">
        <v>0.26</v>
      </c>
      <c r="X51" s="121">
        <v>0.41</v>
      </c>
      <c r="Y51" s="122">
        <v>0.43</v>
      </c>
      <c r="Z51" s="123">
        <v>0.53</v>
      </c>
      <c r="AA51" s="121">
        <v>0.62</v>
      </c>
      <c r="AB51" s="122">
        <v>0.61</v>
      </c>
      <c r="AC51" s="123">
        <v>0.61</v>
      </c>
      <c r="AD51" s="121">
        <v>0.61</v>
      </c>
      <c r="AE51" s="122">
        <v>0.59</v>
      </c>
      <c r="AF51" s="123">
        <v>0.56000000000000005</v>
      </c>
      <c r="AG51" s="121">
        <v>0.56000000000000005</v>
      </c>
      <c r="AH51" s="122">
        <v>0.52</v>
      </c>
      <c r="AI51" s="124">
        <v>0.54</v>
      </c>
      <c r="AJ51" s="125"/>
      <c r="AK51" s="122">
        <f t="shared" si="5"/>
        <v>0.1</v>
      </c>
      <c r="AL51" s="122">
        <f t="shared" si="0"/>
        <v>0.2</v>
      </c>
      <c r="AM51" s="122">
        <f t="shared" si="1"/>
        <v>0.45</v>
      </c>
      <c r="AN51" s="122">
        <f t="shared" si="2"/>
        <v>0.60000000000000009</v>
      </c>
      <c r="AO51" s="122">
        <f t="shared" si="3"/>
        <v>0.60000000000000009</v>
      </c>
      <c r="AP51" s="122">
        <f t="shared" si="4"/>
        <v>0.55000000000000004</v>
      </c>
    </row>
    <row r="52" spans="1:42" ht="12.5" customHeight="1" x14ac:dyDescent="0.3">
      <c r="A52" s="94"/>
      <c r="B52" s="1" t="s">
        <v>605</v>
      </c>
      <c r="C52" s="1">
        <v>300</v>
      </c>
      <c r="D52" s="1">
        <v>40</v>
      </c>
      <c r="E52" s="1" t="s">
        <v>532</v>
      </c>
      <c r="F52" s="1" t="s">
        <v>633</v>
      </c>
      <c r="G52" s="1">
        <v>600</v>
      </c>
      <c r="H52" s="1">
        <v>400</v>
      </c>
      <c r="I52" s="1" t="s">
        <v>319</v>
      </c>
      <c r="J52" s="1" t="s">
        <v>634</v>
      </c>
      <c r="K52" s="1"/>
      <c r="L52" s="1"/>
      <c r="M52" s="1"/>
      <c r="N52" s="120"/>
      <c r="O52" s="2" t="s">
        <v>537</v>
      </c>
      <c r="P52" s="45" t="s">
        <v>4</v>
      </c>
      <c r="Q52" s="3" t="s">
        <v>37</v>
      </c>
      <c r="R52" s="121">
        <v>0.04</v>
      </c>
      <c r="S52" s="122">
        <v>0.13</v>
      </c>
      <c r="T52" s="123">
        <v>7.0000000000000007E-2</v>
      </c>
      <c r="U52" s="121">
        <v>0.15</v>
      </c>
      <c r="V52" s="122">
        <v>0.18</v>
      </c>
      <c r="W52" s="123">
        <v>0.22</v>
      </c>
      <c r="X52" s="121">
        <v>0.36</v>
      </c>
      <c r="Y52" s="122">
        <v>0.37</v>
      </c>
      <c r="Z52" s="123">
        <v>0.49</v>
      </c>
      <c r="AA52" s="121">
        <v>0.57999999999999996</v>
      </c>
      <c r="AB52" s="122">
        <v>0.59</v>
      </c>
      <c r="AC52" s="123">
        <v>0.61</v>
      </c>
      <c r="AD52" s="121">
        <v>0.62</v>
      </c>
      <c r="AE52" s="122">
        <v>0.59</v>
      </c>
      <c r="AF52" s="123">
        <v>0.56999999999999995</v>
      </c>
      <c r="AG52" s="121">
        <v>0.57999999999999996</v>
      </c>
      <c r="AH52" s="122">
        <v>0.55000000000000004</v>
      </c>
      <c r="AI52" s="124">
        <v>0.53</v>
      </c>
      <c r="AJ52" s="125"/>
      <c r="AK52" s="122">
        <f t="shared" si="5"/>
        <v>0.1</v>
      </c>
      <c r="AL52" s="122">
        <f t="shared" si="0"/>
        <v>0.2</v>
      </c>
      <c r="AM52" s="122">
        <f t="shared" si="1"/>
        <v>0.4</v>
      </c>
      <c r="AN52" s="122">
        <f t="shared" si="2"/>
        <v>0.60000000000000009</v>
      </c>
      <c r="AO52" s="122">
        <f t="shared" si="3"/>
        <v>0.60000000000000009</v>
      </c>
      <c r="AP52" s="122">
        <f t="shared" si="4"/>
        <v>0.55000000000000004</v>
      </c>
    </row>
    <row r="53" spans="1:42" ht="12.5" customHeight="1" x14ac:dyDescent="0.3">
      <c r="A53" s="94"/>
      <c r="B53" s="1" t="s">
        <v>606</v>
      </c>
      <c r="C53" s="1">
        <v>300</v>
      </c>
      <c r="D53" s="1">
        <v>40</v>
      </c>
      <c r="E53" s="1" t="s">
        <v>532</v>
      </c>
      <c r="F53" s="1" t="s">
        <v>633</v>
      </c>
      <c r="G53" s="1">
        <v>600</v>
      </c>
      <c r="H53" s="1">
        <v>600</v>
      </c>
      <c r="I53" s="1" t="s">
        <v>319</v>
      </c>
      <c r="J53" s="1" t="s">
        <v>634</v>
      </c>
      <c r="K53" s="1"/>
      <c r="L53" s="1"/>
      <c r="M53" s="1"/>
      <c r="N53" s="120"/>
      <c r="O53" s="2" t="s">
        <v>537</v>
      </c>
      <c r="P53" s="45" t="s">
        <v>4</v>
      </c>
      <c r="Q53" s="3" t="s">
        <v>37</v>
      </c>
      <c r="R53" s="121">
        <v>0.02</v>
      </c>
      <c r="S53" s="122">
        <v>0.03</v>
      </c>
      <c r="T53" s="123">
        <v>0.05</v>
      </c>
      <c r="U53" s="121">
        <v>0.15</v>
      </c>
      <c r="V53" s="122">
        <v>0.25</v>
      </c>
      <c r="W53" s="123">
        <v>0.32</v>
      </c>
      <c r="X53" s="121">
        <v>0.34</v>
      </c>
      <c r="Y53" s="122">
        <v>0.41</v>
      </c>
      <c r="Z53" s="123">
        <v>0.47</v>
      </c>
      <c r="AA53" s="121">
        <v>0.55000000000000004</v>
      </c>
      <c r="AB53" s="122">
        <v>0.61</v>
      </c>
      <c r="AC53" s="123">
        <v>0.62</v>
      </c>
      <c r="AD53" s="121">
        <v>0.64</v>
      </c>
      <c r="AE53" s="122">
        <v>0.6</v>
      </c>
      <c r="AF53" s="123">
        <v>0.59</v>
      </c>
      <c r="AG53" s="121">
        <v>0.6</v>
      </c>
      <c r="AH53" s="122">
        <v>0.53</v>
      </c>
      <c r="AI53" s="124">
        <v>0.56000000000000005</v>
      </c>
      <c r="AJ53" s="125"/>
      <c r="AK53" s="122">
        <f t="shared" si="5"/>
        <v>0.05</v>
      </c>
      <c r="AL53" s="122">
        <f t="shared" si="0"/>
        <v>0.25</v>
      </c>
      <c r="AM53" s="122">
        <f t="shared" si="1"/>
        <v>0.4</v>
      </c>
      <c r="AN53" s="122">
        <f t="shared" si="2"/>
        <v>0.60000000000000009</v>
      </c>
      <c r="AO53" s="122">
        <f t="shared" si="3"/>
        <v>0.60000000000000009</v>
      </c>
      <c r="AP53" s="122">
        <f t="shared" si="4"/>
        <v>0.55000000000000004</v>
      </c>
    </row>
    <row r="54" spans="1:42" ht="12.5" customHeight="1" x14ac:dyDescent="0.3">
      <c r="A54" s="94"/>
      <c r="B54" s="1" t="s">
        <v>607</v>
      </c>
      <c r="C54" s="1">
        <v>300</v>
      </c>
      <c r="D54" s="1">
        <v>40</v>
      </c>
      <c r="E54" s="1" t="s">
        <v>532</v>
      </c>
      <c r="F54" s="1" t="s">
        <v>633</v>
      </c>
      <c r="G54" s="1">
        <v>600</v>
      </c>
      <c r="H54" s="1">
        <v>800</v>
      </c>
      <c r="I54" s="1" t="s">
        <v>319</v>
      </c>
      <c r="J54" s="1" t="s">
        <v>634</v>
      </c>
      <c r="K54" s="1"/>
      <c r="L54" s="1"/>
      <c r="M54" s="1"/>
      <c r="N54" s="120"/>
      <c r="O54" s="2" t="s">
        <v>541</v>
      </c>
      <c r="P54" s="45" t="s">
        <v>4</v>
      </c>
      <c r="Q54" s="3" t="s">
        <v>37</v>
      </c>
      <c r="R54" s="121">
        <v>0</v>
      </c>
      <c r="S54" s="122">
        <v>0.02</v>
      </c>
      <c r="T54" s="123">
        <v>0.05</v>
      </c>
      <c r="U54" s="121">
        <v>0.2</v>
      </c>
      <c r="V54" s="122">
        <v>0.27</v>
      </c>
      <c r="W54" s="123">
        <v>0.31</v>
      </c>
      <c r="X54" s="121">
        <v>0.35</v>
      </c>
      <c r="Y54" s="122">
        <v>0.38</v>
      </c>
      <c r="Z54" s="123">
        <v>0.47</v>
      </c>
      <c r="AA54" s="121">
        <v>0.56999999999999995</v>
      </c>
      <c r="AB54" s="122">
        <v>0.62</v>
      </c>
      <c r="AC54" s="123">
        <v>0.63</v>
      </c>
      <c r="AD54" s="121">
        <v>0.62</v>
      </c>
      <c r="AE54" s="122">
        <v>0.62</v>
      </c>
      <c r="AF54" s="123">
        <v>0.61</v>
      </c>
      <c r="AG54" s="121">
        <v>0.6</v>
      </c>
      <c r="AH54" s="122">
        <v>0.56000000000000005</v>
      </c>
      <c r="AI54" s="124">
        <v>0.56000000000000005</v>
      </c>
      <c r="AJ54" s="125"/>
      <c r="AK54" s="122">
        <f t="shared" si="5"/>
        <v>0</v>
      </c>
      <c r="AL54" s="122">
        <f t="shared" si="0"/>
        <v>0.25</v>
      </c>
      <c r="AM54" s="122">
        <f t="shared" si="1"/>
        <v>0.4</v>
      </c>
      <c r="AN54" s="122">
        <f t="shared" si="2"/>
        <v>0.60000000000000009</v>
      </c>
      <c r="AO54" s="122">
        <f t="shared" si="3"/>
        <v>0.60000000000000009</v>
      </c>
      <c r="AP54" s="122">
        <f t="shared" si="4"/>
        <v>0.55000000000000004</v>
      </c>
    </row>
    <row r="55" spans="1:42" ht="12.5" customHeight="1" x14ac:dyDescent="0.3">
      <c r="A55" s="94"/>
      <c r="B55" s="1" t="s">
        <v>608</v>
      </c>
      <c r="C55" s="1">
        <v>150</v>
      </c>
      <c r="D55" s="1">
        <v>50</v>
      </c>
      <c r="E55" s="1" t="s">
        <v>532</v>
      </c>
      <c r="F55" s="1" t="s">
        <v>633</v>
      </c>
      <c r="G55" s="1">
        <v>150</v>
      </c>
      <c r="H55" s="1">
        <v>200</v>
      </c>
      <c r="I55" s="1" t="s">
        <v>319</v>
      </c>
      <c r="J55" s="1" t="s">
        <v>427</v>
      </c>
      <c r="K55" s="1"/>
      <c r="L55" s="1" t="s">
        <v>649</v>
      </c>
      <c r="M55" s="120">
        <v>1</v>
      </c>
      <c r="N55" s="120">
        <v>0.67</v>
      </c>
      <c r="O55" s="2" t="s">
        <v>549</v>
      </c>
      <c r="P55" s="45" t="s">
        <v>13</v>
      </c>
      <c r="Q55" s="3" t="s">
        <v>10</v>
      </c>
      <c r="R55" s="121">
        <v>0.16</v>
      </c>
      <c r="S55" s="122">
        <v>0.25</v>
      </c>
      <c r="T55" s="123">
        <v>0.36</v>
      </c>
      <c r="U55" s="121">
        <v>0.42</v>
      </c>
      <c r="V55" s="122">
        <v>0.46</v>
      </c>
      <c r="W55" s="123">
        <v>0.45</v>
      </c>
      <c r="X55" s="121">
        <v>0.51</v>
      </c>
      <c r="Y55" s="122">
        <v>0.62</v>
      </c>
      <c r="Z55" s="123">
        <v>0.76</v>
      </c>
      <c r="AA55" s="121">
        <v>0.81</v>
      </c>
      <c r="AB55" s="122">
        <v>0.76</v>
      </c>
      <c r="AC55" s="123">
        <v>0.69</v>
      </c>
      <c r="AD55" s="121">
        <v>0.7</v>
      </c>
      <c r="AE55" s="122">
        <v>0.71</v>
      </c>
      <c r="AF55" s="123">
        <v>0.66</v>
      </c>
      <c r="AG55" s="121">
        <v>0.61</v>
      </c>
      <c r="AH55" s="122">
        <v>0.56999999999999995</v>
      </c>
      <c r="AI55" s="124">
        <v>0.56000000000000005</v>
      </c>
      <c r="AJ55" s="125"/>
      <c r="AK55" s="122">
        <f t="shared" si="5"/>
        <v>0.25</v>
      </c>
      <c r="AL55" s="122">
        <f t="shared" si="0"/>
        <v>0.45</v>
      </c>
      <c r="AM55" s="122">
        <f t="shared" si="1"/>
        <v>0.65</v>
      </c>
      <c r="AN55" s="122">
        <f t="shared" si="2"/>
        <v>0.75</v>
      </c>
      <c r="AO55" s="122">
        <f t="shared" si="3"/>
        <v>0.70000000000000007</v>
      </c>
      <c r="AP55" s="122">
        <f t="shared" si="4"/>
        <v>0.60000000000000009</v>
      </c>
    </row>
    <row r="56" spans="1:42" ht="12.5" customHeight="1" x14ac:dyDescent="0.3">
      <c r="A56" s="94"/>
      <c r="B56" s="1" t="s">
        <v>609</v>
      </c>
      <c r="C56" s="1">
        <v>220</v>
      </c>
      <c r="D56" s="1">
        <v>50</v>
      </c>
      <c r="E56" s="1" t="s">
        <v>532</v>
      </c>
      <c r="F56" s="1" t="s">
        <v>633</v>
      </c>
      <c r="G56" s="1">
        <v>150</v>
      </c>
      <c r="H56" s="1">
        <v>200</v>
      </c>
      <c r="I56" s="1" t="s">
        <v>319</v>
      </c>
      <c r="J56" s="1" t="s">
        <v>427</v>
      </c>
      <c r="K56" s="1"/>
      <c r="L56" s="1" t="s">
        <v>650</v>
      </c>
      <c r="M56" s="120">
        <v>1</v>
      </c>
      <c r="N56" s="120">
        <v>0.43</v>
      </c>
      <c r="O56" s="2" t="s">
        <v>119</v>
      </c>
      <c r="P56" s="45" t="s">
        <v>13</v>
      </c>
      <c r="Q56" s="3" t="s">
        <v>29</v>
      </c>
      <c r="R56" s="121">
        <v>0.25</v>
      </c>
      <c r="S56" s="122">
        <v>0.44</v>
      </c>
      <c r="T56" s="123">
        <v>0.55000000000000004</v>
      </c>
      <c r="U56" s="121">
        <v>0.51</v>
      </c>
      <c r="V56" s="122">
        <v>0.49</v>
      </c>
      <c r="W56" s="123">
        <v>0.5</v>
      </c>
      <c r="X56" s="121">
        <v>0.61</v>
      </c>
      <c r="Y56" s="122">
        <v>0.75</v>
      </c>
      <c r="Z56" s="123">
        <v>0.86</v>
      </c>
      <c r="AA56" s="121">
        <v>0.88</v>
      </c>
      <c r="AB56" s="122">
        <v>0.93</v>
      </c>
      <c r="AC56" s="123">
        <v>0.87</v>
      </c>
      <c r="AD56" s="121">
        <v>0.81</v>
      </c>
      <c r="AE56" s="122">
        <v>0.82</v>
      </c>
      <c r="AF56" s="123">
        <v>0.79</v>
      </c>
      <c r="AG56" s="121">
        <v>0.74</v>
      </c>
      <c r="AH56" s="122">
        <v>0.71</v>
      </c>
      <c r="AI56" s="124">
        <v>0.67</v>
      </c>
      <c r="AJ56" s="125"/>
      <c r="AK56" s="122">
        <f t="shared" si="5"/>
        <v>0.4</v>
      </c>
      <c r="AL56" s="122">
        <f t="shared" si="0"/>
        <v>0.5</v>
      </c>
      <c r="AM56" s="122">
        <f t="shared" si="1"/>
        <v>0.75</v>
      </c>
      <c r="AN56" s="122">
        <f t="shared" si="2"/>
        <v>0.9</v>
      </c>
      <c r="AO56" s="122">
        <f t="shared" si="3"/>
        <v>0.8</v>
      </c>
      <c r="AP56" s="122">
        <f t="shared" si="4"/>
        <v>0.70000000000000007</v>
      </c>
    </row>
    <row r="57" spans="1:42" ht="12.5" customHeight="1" x14ac:dyDescent="0.3">
      <c r="A57" s="94"/>
      <c r="B57" s="1" t="s">
        <v>610</v>
      </c>
      <c r="C57" s="1">
        <v>300</v>
      </c>
      <c r="D57" s="1">
        <v>50</v>
      </c>
      <c r="E57" s="1" t="s">
        <v>532</v>
      </c>
      <c r="F57" s="1" t="s">
        <v>633</v>
      </c>
      <c r="G57" s="1">
        <v>150</v>
      </c>
      <c r="H57" s="1">
        <v>200</v>
      </c>
      <c r="I57" s="1" t="s">
        <v>319</v>
      </c>
      <c r="J57" s="1" t="s">
        <v>427</v>
      </c>
      <c r="K57" s="1"/>
      <c r="L57" s="1" t="s">
        <v>651</v>
      </c>
      <c r="M57" s="120">
        <v>1</v>
      </c>
      <c r="N57" s="120">
        <v>0.69</v>
      </c>
      <c r="O57" s="2" t="s">
        <v>24</v>
      </c>
      <c r="P57" s="45" t="s">
        <v>25</v>
      </c>
      <c r="Q57" s="3" t="s">
        <v>48</v>
      </c>
      <c r="R57" s="121">
        <v>0.46</v>
      </c>
      <c r="S57" s="122">
        <v>0.56000000000000005</v>
      </c>
      <c r="T57" s="123">
        <v>0.62</v>
      </c>
      <c r="U57" s="121">
        <v>0.56000000000000005</v>
      </c>
      <c r="V57" s="122">
        <v>0.54</v>
      </c>
      <c r="W57" s="123">
        <v>0.62</v>
      </c>
      <c r="X57" s="121">
        <v>0.81</v>
      </c>
      <c r="Y57" s="122">
        <v>0.91</v>
      </c>
      <c r="Z57" s="123">
        <v>0.9</v>
      </c>
      <c r="AA57" s="121">
        <v>0.97</v>
      </c>
      <c r="AB57" s="122">
        <v>0.95</v>
      </c>
      <c r="AC57" s="123">
        <v>0.91</v>
      </c>
      <c r="AD57" s="121">
        <v>0.85</v>
      </c>
      <c r="AE57" s="122">
        <v>0.85</v>
      </c>
      <c r="AF57" s="123">
        <v>0.81</v>
      </c>
      <c r="AG57" s="121">
        <v>0.74</v>
      </c>
      <c r="AH57" s="122">
        <v>0.7</v>
      </c>
      <c r="AI57" s="124">
        <v>0.68</v>
      </c>
      <c r="AJ57" s="125"/>
      <c r="AK57" s="122">
        <f t="shared" si="5"/>
        <v>0.55000000000000004</v>
      </c>
      <c r="AL57" s="122">
        <f t="shared" si="0"/>
        <v>0.55000000000000004</v>
      </c>
      <c r="AM57" s="122">
        <f t="shared" si="1"/>
        <v>0.85000000000000009</v>
      </c>
      <c r="AN57" s="122">
        <f t="shared" si="2"/>
        <v>0.95000000000000007</v>
      </c>
      <c r="AO57" s="122">
        <f t="shared" si="3"/>
        <v>0.85000000000000009</v>
      </c>
      <c r="AP57" s="122">
        <f t="shared" si="4"/>
        <v>0.70000000000000007</v>
      </c>
    </row>
    <row r="58" spans="1:42" ht="12.5" customHeight="1" x14ac:dyDescent="0.3">
      <c r="A58" s="94"/>
      <c r="B58" s="1" t="s">
        <v>611</v>
      </c>
      <c r="C58" s="1">
        <v>300</v>
      </c>
      <c r="D58" s="1">
        <v>40</v>
      </c>
      <c r="E58" s="1" t="s">
        <v>532</v>
      </c>
      <c r="F58" s="1" t="s">
        <v>633</v>
      </c>
      <c r="G58" s="1">
        <v>600</v>
      </c>
      <c r="H58" s="1">
        <v>40</v>
      </c>
      <c r="I58" s="1" t="s">
        <v>319</v>
      </c>
      <c r="J58" s="1"/>
      <c r="K58" s="1" t="s">
        <v>652</v>
      </c>
      <c r="L58" s="1"/>
      <c r="M58" s="1"/>
      <c r="N58" s="120"/>
      <c r="O58" s="2" t="s">
        <v>288</v>
      </c>
      <c r="P58" s="45" t="s">
        <v>13</v>
      </c>
      <c r="Q58" s="3" t="s">
        <v>29</v>
      </c>
      <c r="R58" s="121">
        <v>0.23</v>
      </c>
      <c r="S58" s="122">
        <v>0.39</v>
      </c>
      <c r="T58" s="123">
        <v>0.54</v>
      </c>
      <c r="U58" s="121">
        <v>0.54</v>
      </c>
      <c r="V58" s="122">
        <v>0.57999999999999996</v>
      </c>
      <c r="W58" s="123">
        <v>0.52</v>
      </c>
      <c r="X58" s="121">
        <v>0.53</v>
      </c>
      <c r="Y58" s="122">
        <v>0.63</v>
      </c>
      <c r="Z58" s="123">
        <v>0.74</v>
      </c>
      <c r="AA58" s="121">
        <v>0.86</v>
      </c>
      <c r="AB58" s="122">
        <v>0.92</v>
      </c>
      <c r="AC58" s="123">
        <v>0.97</v>
      </c>
      <c r="AD58" s="121">
        <v>0.98</v>
      </c>
      <c r="AE58" s="122">
        <v>0.96</v>
      </c>
      <c r="AF58" s="123">
        <v>0.95</v>
      </c>
      <c r="AG58" s="121">
        <v>0.94</v>
      </c>
      <c r="AH58" s="122">
        <v>0.88</v>
      </c>
      <c r="AI58" s="124">
        <v>0.84</v>
      </c>
      <c r="AJ58" s="125"/>
      <c r="AK58" s="122">
        <f t="shared" si="5"/>
        <v>0.4</v>
      </c>
      <c r="AL58" s="122">
        <f t="shared" si="0"/>
        <v>0.55000000000000004</v>
      </c>
      <c r="AM58" s="122">
        <f t="shared" si="1"/>
        <v>0.65</v>
      </c>
      <c r="AN58" s="122">
        <f t="shared" si="2"/>
        <v>0.9</v>
      </c>
      <c r="AO58" s="122">
        <f t="shared" si="3"/>
        <v>0.95000000000000007</v>
      </c>
      <c r="AP58" s="122">
        <f t="shared" si="4"/>
        <v>0.9</v>
      </c>
    </row>
    <row r="59" spans="1:42" ht="12.5" customHeight="1" x14ac:dyDescent="0.3">
      <c r="A59" s="94"/>
      <c r="B59" s="1" t="s">
        <v>612</v>
      </c>
      <c r="C59" s="1">
        <v>300</v>
      </c>
      <c r="D59" s="1">
        <v>40</v>
      </c>
      <c r="E59" s="1" t="s">
        <v>532</v>
      </c>
      <c r="F59" s="1" t="s">
        <v>633</v>
      </c>
      <c r="G59" s="1">
        <v>600</v>
      </c>
      <c r="H59" s="1">
        <v>240</v>
      </c>
      <c r="I59" s="1" t="s">
        <v>319</v>
      </c>
      <c r="J59" s="1"/>
      <c r="K59" s="1" t="s">
        <v>652</v>
      </c>
      <c r="L59" s="1"/>
      <c r="M59" s="1"/>
      <c r="N59" s="120"/>
      <c r="O59" s="2" t="s">
        <v>151</v>
      </c>
      <c r="P59" s="45" t="s">
        <v>43</v>
      </c>
      <c r="Q59" s="3" t="s">
        <v>26</v>
      </c>
      <c r="R59" s="121">
        <v>0.63</v>
      </c>
      <c r="S59" s="122">
        <v>0.57999999999999996</v>
      </c>
      <c r="T59" s="123">
        <v>0.78</v>
      </c>
      <c r="U59" s="121">
        <v>0.8</v>
      </c>
      <c r="V59" s="122">
        <v>0.92</v>
      </c>
      <c r="W59" s="123">
        <v>0.83</v>
      </c>
      <c r="X59" s="121">
        <v>0.86</v>
      </c>
      <c r="Y59" s="122">
        <v>0.84</v>
      </c>
      <c r="Z59" s="123">
        <v>0.8</v>
      </c>
      <c r="AA59" s="121">
        <v>0.78</v>
      </c>
      <c r="AB59" s="122">
        <v>0.88</v>
      </c>
      <c r="AC59" s="123">
        <v>0.91</v>
      </c>
      <c r="AD59" s="121">
        <v>0.96</v>
      </c>
      <c r="AE59" s="122">
        <v>0.98</v>
      </c>
      <c r="AF59" s="123">
        <v>0.96</v>
      </c>
      <c r="AG59" s="121">
        <v>0.95</v>
      </c>
      <c r="AH59" s="122">
        <v>0.88</v>
      </c>
      <c r="AI59" s="124">
        <v>0.86</v>
      </c>
      <c r="AJ59" s="125"/>
      <c r="AK59" s="122">
        <f t="shared" si="5"/>
        <v>0.65</v>
      </c>
      <c r="AL59" s="122">
        <f t="shared" si="0"/>
        <v>0.85000000000000009</v>
      </c>
      <c r="AM59" s="122">
        <f t="shared" si="1"/>
        <v>0.85000000000000009</v>
      </c>
      <c r="AN59" s="122">
        <f t="shared" si="2"/>
        <v>0.85000000000000009</v>
      </c>
      <c r="AO59" s="122">
        <f t="shared" si="3"/>
        <v>0.95000000000000007</v>
      </c>
      <c r="AP59" s="122">
        <f t="shared" si="4"/>
        <v>0.9</v>
      </c>
    </row>
    <row r="60" spans="1:42" ht="12.5" customHeight="1" x14ac:dyDescent="0.3">
      <c r="A60" s="94"/>
      <c r="B60" s="1" t="s">
        <v>613</v>
      </c>
      <c r="C60" s="1">
        <v>50</v>
      </c>
      <c r="D60" s="1">
        <v>40</v>
      </c>
      <c r="E60" s="1" t="s">
        <v>532</v>
      </c>
      <c r="F60" s="1" t="s">
        <v>633</v>
      </c>
      <c r="G60" s="1">
        <v>100</v>
      </c>
      <c r="H60" s="1">
        <v>0</v>
      </c>
      <c r="I60" s="1" t="s">
        <v>319</v>
      </c>
      <c r="J60" s="1" t="s">
        <v>427</v>
      </c>
      <c r="K60" s="1"/>
      <c r="L60" s="1"/>
      <c r="M60" s="1"/>
      <c r="N60" s="120"/>
      <c r="O60" s="2" t="s">
        <v>614</v>
      </c>
      <c r="P60" s="45" t="s">
        <v>4</v>
      </c>
      <c r="Q60" s="3" t="s">
        <v>65</v>
      </c>
      <c r="R60" s="121">
        <v>7.0000000000000007E-2</v>
      </c>
      <c r="S60" s="122">
        <v>7.0000000000000007E-2</v>
      </c>
      <c r="T60" s="123">
        <v>0.09</v>
      </c>
      <c r="U60" s="121">
        <v>0.17</v>
      </c>
      <c r="V60" s="122">
        <v>0.21</v>
      </c>
      <c r="W60" s="123">
        <v>0.25</v>
      </c>
      <c r="X60" s="121">
        <v>0.39</v>
      </c>
      <c r="Y60" s="122">
        <v>0.5</v>
      </c>
      <c r="Z60" s="123">
        <v>0.63</v>
      </c>
      <c r="AA60" s="121">
        <v>0.67</v>
      </c>
      <c r="AB60" s="122">
        <v>0.69</v>
      </c>
      <c r="AC60" s="123">
        <v>0.66</v>
      </c>
      <c r="AD60" s="121">
        <v>0.57999999999999996</v>
      </c>
      <c r="AE60" s="122">
        <v>0.52</v>
      </c>
      <c r="AF60" s="123">
        <v>0.51</v>
      </c>
      <c r="AG60" s="121">
        <v>0.57999999999999996</v>
      </c>
      <c r="AH60" s="122">
        <v>0.53</v>
      </c>
      <c r="AI60" s="124">
        <v>0.44</v>
      </c>
      <c r="AJ60" s="125"/>
      <c r="AK60" s="122">
        <f t="shared" si="5"/>
        <v>0.1</v>
      </c>
      <c r="AL60" s="122">
        <f t="shared" si="0"/>
        <v>0.2</v>
      </c>
      <c r="AM60" s="122">
        <f t="shared" si="1"/>
        <v>0.5</v>
      </c>
      <c r="AN60" s="122">
        <f t="shared" si="2"/>
        <v>0.65</v>
      </c>
      <c r="AO60" s="122">
        <f t="shared" si="3"/>
        <v>0.55000000000000004</v>
      </c>
      <c r="AP60" s="122">
        <f t="shared" si="4"/>
        <v>0.5</v>
      </c>
    </row>
    <row r="61" spans="1:42" ht="12.5" customHeight="1" x14ac:dyDescent="0.3">
      <c r="A61" s="94"/>
      <c r="B61" s="1" t="s">
        <v>615</v>
      </c>
      <c r="C61" s="1">
        <v>50</v>
      </c>
      <c r="D61" s="1">
        <v>40</v>
      </c>
      <c r="E61" s="1" t="s">
        <v>532</v>
      </c>
      <c r="F61" s="1" t="s">
        <v>633</v>
      </c>
      <c r="G61" s="1">
        <v>150</v>
      </c>
      <c r="H61" s="1">
        <v>0</v>
      </c>
      <c r="I61" s="1" t="s">
        <v>319</v>
      </c>
      <c r="J61" s="1" t="s">
        <v>427</v>
      </c>
      <c r="K61" s="1"/>
      <c r="L61" s="1"/>
      <c r="M61" s="1"/>
      <c r="N61" s="120"/>
      <c r="O61" s="2" t="s">
        <v>616</v>
      </c>
      <c r="P61" s="45" t="s">
        <v>4</v>
      </c>
      <c r="Q61" s="3" t="s">
        <v>5</v>
      </c>
      <c r="R61" s="121">
        <v>0.05</v>
      </c>
      <c r="S61" s="122">
        <v>0.05</v>
      </c>
      <c r="T61" s="123">
        <v>7.0000000000000007E-2</v>
      </c>
      <c r="U61" s="121">
        <v>0.11</v>
      </c>
      <c r="V61" s="122">
        <v>0.15</v>
      </c>
      <c r="W61" s="123">
        <v>0.19</v>
      </c>
      <c r="X61" s="121">
        <v>0.28999999999999998</v>
      </c>
      <c r="Y61" s="122">
        <v>0.37</v>
      </c>
      <c r="Z61" s="123">
        <v>0.47</v>
      </c>
      <c r="AA61" s="121">
        <v>0.54</v>
      </c>
      <c r="AB61" s="122">
        <v>0.55000000000000004</v>
      </c>
      <c r="AC61" s="123">
        <v>0.53</v>
      </c>
      <c r="AD61" s="121">
        <v>0.56000000000000005</v>
      </c>
      <c r="AE61" s="122">
        <v>0.55000000000000004</v>
      </c>
      <c r="AF61" s="123">
        <v>0.47</v>
      </c>
      <c r="AG61" s="121">
        <v>0.5</v>
      </c>
      <c r="AH61" s="122">
        <v>0.48</v>
      </c>
      <c r="AI61" s="124">
        <v>0.41</v>
      </c>
      <c r="AJ61" s="125"/>
      <c r="AK61" s="122">
        <f t="shared" si="5"/>
        <v>0.05</v>
      </c>
      <c r="AL61" s="122">
        <f t="shared" si="0"/>
        <v>0.15000000000000002</v>
      </c>
      <c r="AM61" s="122">
        <f t="shared" si="1"/>
        <v>0.4</v>
      </c>
      <c r="AN61" s="122">
        <f t="shared" si="2"/>
        <v>0.55000000000000004</v>
      </c>
      <c r="AO61" s="122">
        <f t="shared" si="3"/>
        <v>0.55000000000000004</v>
      </c>
      <c r="AP61" s="122">
        <f t="shared" si="4"/>
        <v>0.45</v>
      </c>
    </row>
    <row r="62" spans="1:42" ht="12.5" customHeight="1" x14ac:dyDescent="0.3">
      <c r="A62" s="94"/>
      <c r="B62" s="1" t="s">
        <v>617</v>
      </c>
      <c r="C62" s="1">
        <v>40</v>
      </c>
      <c r="D62" s="1">
        <v>30</v>
      </c>
      <c r="E62" s="1" t="s">
        <v>653</v>
      </c>
      <c r="F62" s="1" t="s">
        <v>618</v>
      </c>
      <c r="G62" s="1">
        <v>50</v>
      </c>
      <c r="H62" s="1">
        <v>200</v>
      </c>
      <c r="I62" s="1" t="s">
        <v>315</v>
      </c>
      <c r="J62" s="1"/>
      <c r="K62" s="1" t="s">
        <v>644</v>
      </c>
      <c r="L62" s="1"/>
      <c r="M62" s="1"/>
      <c r="N62" s="120"/>
      <c r="O62" s="2" t="s">
        <v>134</v>
      </c>
      <c r="P62" s="45" t="s">
        <v>13</v>
      </c>
      <c r="Q62" s="3" t="s">
        <v>88</v>
      </c>
      <c r="R62" s="121">
        <v>0.17</v>
      </c>
      <c r="S62" s="122">
        <v>0.2</v>
      </c>
      <c r="T62" s="123">
        <v>0.54</v>
      </c>
      <c r="U62" s="121">
        <v>0.91</v>
      </c>
      <c r="V62" s="122">
        <v>0.95</v>
      </c>
      <c r="W62" s="123">
        <v>1.04</v>
      </c>
      <c r="X62" s="121">
        <v>1.04</v>
      </c>
      <c r="Y62" s="122">
        <v>0.96</v>
      </c>
      <c r="Z62" s="123">
        <v>0.89</v>
      </c>
      <c r="AA62" s="121">
        <v>0.88</v>
      </c>
      <c r="AB62" s="122">
        <v>0.85</v>
      </c>
      <c r="AC62" s="123">
        <v>0.7</v>
      </c>
      <c r="AD62" s="121">
        <v>0.62</v>
      </c>
      <c r="AE62" s="122">
        <v>0.61</v>
      </c>
      <c r="AF62" s="123">
        <v>0.77</v>
      </c>
      <c r="AG62" s="121">
        <v>0.87</v>
      </c>
      <c r="AH62" s="122">
        <v>0.8</v>
      </c>
      <c r="AI62" s="124">
        <v>0.66</v>
      </c>
      <c r="AJ62" s="125"/>
      <c r="AK62" s="122">
        <f t="shared" si="5"/>
        <v>0.30000000000000004</v>
      </c>
      <c r="AL62" s="122">
        <f t="shared" si="0"/>
        <v>0.95000000000000007</v>
      </c>
      <c r="AM62" s="122">
        <f t="shared" si="1"/>
        <v>0.95000000000000007</v>
      </c>
      <c r="AN62" s="122">
        <f t="shared" si="2"/>
        <v>0.8</v>
      </c>
      <c r="AO62" s="122">
        <f t="shared" si="3"/>
        <v>0.65</v>
      </c>
      <c r="AP62" s="122">
        <f t="shared" si="4"/>
        <v>0.8</v>
      </c>
    </row>
    <row r="63" spans="1:42" ht="12.5" customHeight="1" x14ac:dyDescent="0.3">
      <c r="A63" s="94"/>
      <c r="B63" s="1" t="s">
        <v>619</v>
      </c>
      <c r="C63" s="1">
        <v>40</v>
      </c>
      <c r="D63" s="1">
        <v>30</v>
      </c>
      <c r="E63" s="1" t="s">
        <v>653</v>
      </c>
      <c r="F63" s="1" t="s">
        <v>618</v>
      </c>
      <c r="G63" s="1">
        <v>50</v>
      </c>
      <c r="H63" s="1">
        <v>400</v>
      </c>
      <c r="I63" s="1" t="s">
        <v>315</v>
      </c>
      <c r="J63" s="1"/>
      <c r="K63" s="1" t="s">
        <v>644</v>
      </c>
      <c r="L63" s="1"/>
      <c r="M63" s="1"/>
      <c r="N63" s="120"/>
      <c r="O63" s="2" t="s">
        <v>197</v>
      </c>
      <c r="P63" s="45" t="s">
        <v>25</v>
      </c>
      <c r="Q63" s="3" t="s">
        <v>48</v>
      </c>
      <c r="R63" s="121">
        <v>0.37</v>
      </c>
      <c r="S63" s="122">
        <v>0.61</v>
      </c>
      <c r="T63" s="123">
        <v>0.72</v>
      </c>
      <c r="U63" s="121">
        <v>0.91</v>
      </c>
      <c r="V63" s="122">
        <v>0.91</v>
      </c>
      <c r="W63" s="123">
        <v>0.89</v>
      </c>
      <c r="X63" s="121">
        <v>0.89</v>
      </c>
      <c r="Y63" s="122">
        <v>0.85</v>
      </c>
      <c r="Z63" s="123">
        <v>0.91</v>
      </c>
      <c r="AA63" s="121">
        <v>0.91</v>
      </c>
      <c r="AB63" s="122">
        <v>0.85</v>
      </c>
      <c r="AC63" s="123">
        <v>0.71</v>
      </c>
      <c r="AD63" s="121">
        <v>0.621</v>
      </c>
      <c r="AE63" s="122">
        <v>0.64</v>
      </c>
      <c r="AF63" s="123">
        <v>0.77</v>
      </c>
      <c r="AG63" s="121">
        <v>0.9</v>
      </c>
      <c r="AH63" s="122">
        <v>0.8</v>
      </c>
      <c r="AI63" s="124">
        <v>0.71</v>
      </c>
      <c r="AJ63" s="125"/>
      <c r="AK63" s="122">
        <f t="shared" si="5"/>
        <v>0.55000000000000004</v>
      </c>
      <c r="AL63" s="122">
        <f t="shared" si="0"/>
        <v>0.9</v>
      </c>
      <c r="AM63" s="122">
        <f t="shared" si="1"/>
        <v>0.9</v>
      </c>
      <c r="AN63" s="122">
        <f t="shared" si="2"/>
        <v>0.8</v>
      </c>
      <c r="AO63" s="122">
        <f t="shared" si="3"/>
        <v>0.70000000000000007</v>
      </c>
      <c r="AP63" s="122">
        <f t="shared" si="4"/>
        <v>0.8</v>
      </c>
    </row>
    <row r="64" spans="1:42" ht="12.5" customHeight="1" x14ac:dyDescent="0.3">
      <c r="A64" s="94"/>
      <c r="B64" s="1" t="s">
        <v>620</v>
      </c>
      <c r="C64" s="1">
        <v>40</v>
      </c>
      <c r="D64" s="1">
        <v>30</v>
      </c>
      <c r="E64" s="1" t="s">
        <v>653</v>
      </c>
      <c r="F64" s="1" t="s">
        <v>618</v>
      </c>
      <c r="G64" s="1">
        <v>50</v>
      </c>
      <c r="H64" s="1">
        <v>200</v>
      </c>
      <c r="I64" s="1" t="s">
        <v>315</v>
      </c>
      <c r="J64" s="1"/>
      <c r="K64" s="1" t="s">
        <v>654</v>
      </c>
      <c r="L64" s="1"/>
      <c r="M64" s="1"/>
      <c r="N64" s="120"/>
      <c r="O64" s="2" t="s">
        <v>621</v>
      </c>
      <c r="P64" s="45" t="s">
        <v>13</v>
      </c>
      <c r="Q64" s="3" t="s">
        <v>26</v>
      </c>
      <c r="R64" s="121">
        <v>0.28999999999999998</v>
      </c>
      <c r="S64" s="122">
        <v>0.44</v>
      </c>
      <c r="T64" s="123">
        <v>0.75</v>
      </c>
      <c r="U64" s="121">
        <v>0.88</v>
      </c>
      <c r="V64" s="122">
        <v>1.06</v>
      </c>
      <c r="W64" s="123">
        <v>1.02</v>
      </c>
      <c r="X64" s="121">
        <v>1.02</v>
      </c>
      <c r="Y64" s="122">
        <v>0.98</v>
      </c>
      <c r="Z64" s="123">
        <v>0.97</v>
      </c>
      <c r="AA64" s="121">
        <v>0.97</v>
      </c>
      <c r="AB64" s="122">
        <v>0.89</v>
      </c>
      <c r="AC64" s="123">
        <v>0.74</v>
      </c>
      <c r="AD64" s="121">
        <v>0.71</v>
      </c>
      <c r="AE64" s="122">
        <v>0.75</v>
      </c>
      <c r="AF64" s="123">
        <v>0.85</v>
      </c>
      <c r="AG64" s="121">
        <v>0.79</v>
      </c>
      <c r="AH64" s="122">
        <v>0.57999999999999996</v>
      </c>
      <c r="AI64" s="124">
        <v>0.49</v>
      </c>
      <c r="AJ64" s="125"/>
      <c r="AK64" s="122">
        <f t="shared" si="5"/>
        <v>0.5</v>
      </c>
      <c r="AL64" s="122">
        <f t="shared" si="0"/>
        <v>1</v>
      </c>
      <c r="AM64" s="122">
        <f t="shared" si="1"/>
        <v>1</v>
      </c>
      <c r="AN64" s="122">
        <f t="shared" si="2"/>
        <v>0.85000000000000009</v>
      </c>
      <c r="AO64" s="122">
        <f t="shared" si="3"/>
        <v>0.75</v>
      </c>
      <c r="AP64" s="122">
        <f t="shared" si="4"/>
        <v>0.60000000000000009</v>
      </c>
    </row>
    <row r="65" spans="1:42" ht="12.5" customHeight="1" x14ac:dyDescent="0.3">
      <c r="A65" s="94"/>
      <c r="B65" s="1" t="s">
        <v>622</v>
      </c>
      <c r="C65" s="1">
        <v>40</v>
      </c>
      <c r="D65" s="1">
        <v>30</v>
      </c>
      <c r="E65" s="1" t="s">
        <v>653</v>
      </c>
      <c r="F65" s="1" t="s">
        <v>618</v>
      </c>
      <c r="G65" s="1">
        <v>50</v>
      </c>
      <c r="H65" s="1">
        <v>200</v>
      </c>
      <c r="I65" s="1" t="s">
        <v>315</v>
      </c>
      <c r="J65" s="1"/>
      <c r="K65" s="1" t="s">
        <v>655</v>
      </c>
      <c r="L65" s="1"/>
      <c r="M65" s="1"/>
      <c r="N65" s="120"/>
      <c r="O65" s="2" t="s">
        <v>621</v>
      </c>
      <c r="P65" s="45" t="s">
        <v>13</v>
      </c>
      <c r="Q65" s="3" t="s">
        <v>88</v>
      </c>
      <c r="R65" s="121">
        <v>0.26</v>
      </c>
      <c r="S65" s="122">
        <v>0.41</v>
      </c>
      <c r="T65" s="123">
        <v>0.69</v>
      </c>
      <c r="U65" s="121">
        <v>0.85</v>
      </c>
      <c r="V65" s="122">
        <v>0.97</v>
      </c>
      <c r="W65" s="123">
        <v>1</v>
      </c>
      <c r="X65" s="121">
        <v>1.02</v>
      </c>
      <c r="Y65" s="122">
        <v>1.02</v>
      </c>
      <c r="Z65" s="123">
        <v>1.02</v>
      </c>
      <c r="AA65" s="121">
        <v>0.98</v>
      </c>
      <c r="AB65" s="122">
        <v>0.82</v>
      </c>
      <c r="AC65" s="123">
        <v>0.64</v>
      </c>
      <c r="AD65" s="121">
        <v>0.59</v>
      </c>
      <c r="AE65" s="122">
        <v>0.62</v>
      </c>
      <c r="AF65" s="123">
        <v>0.79</v>
      </c>
      <c r="AG65" s="121">
        <v>0.83</v>
      </c>
      <c r="AH65" s="122">
        <v>0.65</v>
      </c>
      <c r="AI65" s="124">
        <v>0.52</v>
      </c>
      <c r="AJ65" s="125"/>
      <c r="AK65" s="122">
        <f t="shared" si="5"/>
        <v>0.45</v>
      </c>
      <c r="AL65" s="122">
        <f t="shared" ref="AL65:AL66" si="6">IF(AVERAGE(U65:W65)&lt;1.01,ROUND(AVERAGE(U65:W65)/0.05,0)*0.05,1)</f>
        <v>0.95000000000000007</v>
      </c>
      <c r="AM65" s="122">
        <f t="shared" ref="AM65:AM66" si="7">IF(AVERAGE(X65:Z65)&lt;1.01,ROUND(AVERAGE(X65:Z65)/0.05,0)*0.05,1)</f>
        <v>1</v>
      </c>
      <c r="AN65" s="122">
        <f t="shared" ref="AN65:AN66" si="8">IF(AVERAGE(AA65:AC65)&lt;1.01,ROUND(AVERAGE(AA65:AC65)/0.05,0)*0.05,1)</f>
        <v>0.8</v>
      </c>
      <c r="AO65" s="122">
        <f t="shared" ref="AO65:AO66" si="9">IF(AVERAGE(AD65:AF65)&lt;1.01,ROUND(AVERAGE(AD65:AF65)/0.05,0)*0.05,1)</f>
        <v>0.65</v>
      </c>
      <c r="AP65" s="122">
        <f t="shared" ref="AP65:AP66" si="10">IF(AVERAGE(AG65:AI65)&lt;1.01,ROUND(AVERAGE(AG65:AI65)/0.05,0)*0.05,1)</f>
        <v>0.65</v>
      </c>
    </row>
    <row r="66" spans="1:42" ht="12.75" customHeight="1" x14ac:dyDescent="0.3">
      <c r="A66" s="94"/>
      <c r="B66" s="1" t="s">
        <v>623</v>
      </c>
      <c r="C66" s="1">
        <v>150</v>
      </c>
      <c r="D66" s="1">
        <v>50</v>
      </c>
      <c r="E66" s="1" t="s">
        <v>532</v>
      </c>
      <c r="F66" s="1" t="s">
        <v>633</v>
      </c>
      <c r="G66" s="1">
        <v>150</v>
      </c>
      <c r="H66" s="1">
        <v>50</v>
      </c>
      <c r="I66" s="1" t="s">
        <v>319</v>
      </c>
      <c r="J66" s="1"/>
      <c r="K66" s="1"/>
      <c r="L66" s="1" t="s">
        <v>656</v>
      </c>
      <c r="M66" s="120">
        <v>1</v>
      </c>
      <c r="N66" s="120">
        <v>0.22</v>
      </c>
      <c r="O66" s="2" t="s">
        <v>16</v>
      </c>
      <c r="P66" s="45" t="s">
        <v>4</v>
      </c>
      <c r="Q66" s="3" t="s">
        <v>535</v>
      </c>
      <c r="R66" s="121">
        <v>0.12</v>
      </c>
      <c r="S66" s="122">
        <v>0.13</v>
      </c>
      <c r="T66" s="123">
        <v>0.19</v>
      </c>
      <c r="U66" s="121">
        <v>0.38</v>
      </c>
      <c r="V66" s="122">
        <v>0.42</v>
      </c>
      <c r="W66" s="123">
        <v>0.43</v>
      </c>
      <c r="X66" s="121">
        <v>0.43</v>
      </c>
      <c r="Y66" s="122">
        <v>0.41</v>
      </c>
      <c r="Z66" s="123">
        <v>0.36</v>
      </c>
      <c r="AA66" s="121">
        <v>0.34</v>
      </c>
      <c r="AB66" s="122">
        <v>0.42</v>
      </c>
      <c r="AC66" s="123">
        <v>0.59</v>
      </c>
      <c r="AD66" s="121">
        <v>0.64</v>
      </c>
      <c r="AE66" s="122">
        <v>0.71</v>
      </c>
      <c r="AF66" s="123">
        <v>0.65</v>
      </c>
      <c r="AG66" s="121">
        <v>0.64</v>
      </c>
      <c r="AH66" s="122">
        <v>0.57999999999999996</v>
      </c>
      <c r="AI66" s="124">
        <v>0.57999999999999996</v>
      </c>
      <c r="AJ66" s="125"/>
      <c r="AK66" s="122">
        <f t="shared" ref="AK66" si="11">IF(AVERAGE(R66:T66)&lt;1.01,ROUND(AVERAGE(R66:T66)/0.05,0)*0.05,1)</f>
        <v>0.15000000000000002</v>
      </c>
      <c r="AL66" s="122">
        <f t="shared" si="6"/>
        <v>0.4</v>
      </c>
      <c r="AM66" s="122">
        <f t="shared" si="7"/>
        <v>0.4</v>
      </c>
      <c r="AN66" s="122">
        <f t="shared" si="8"/>
        <v>0.45</v>
      </c>
      <c r="AO66" s="122">
        <f t="shared" si="9"/>
        <v>0.65</v>
      </c>
      <c r="AP66" s="122">
        <f t="shared" si="10"/>
        <v>0.60000000000000009</v>
      </c>
    </row>
    <row r="67" spans="1:42" ht="12.5" customHeight="1" x14ac:dyDescent="0.3">
      <c r="A67" s="94"/>
      <c r="B67" s="94"/>
      <c r="C67" s="1"/>
      <c r="D67" s="1"/>
      <c r="E67" s="1"/>
      <c r="F67" s="1"/>
      <c r="G67" s="1"/>
      <c r="H67" s="1"/>
      <c r="I67" s="1"/>
      <c r="J67" s="1"/>
      <c r="K67" s="1"/>
      <c r="L67" s="1"/>
      <c r="M67" s="120"/>
      <c r="N67" s="120"/>
      <c r="O67" s="2"/>
      <c r="P67" s="45"/>
      <c r="Q67" s="3"/>
      <c r="R67" s="121"/>
      <c r="S67" s="122"/>
      <c r="T67" s="123"/>
      <c r="U67" s="121"/>
      <c r="V67" s="122"/>
      <c r="W67" s="123"/>
      <c r="X67" s="121"/>
      <c r="Y67" s="122"/>
      <c r="Z67" s="123"/>
      <c r="AA67" s="121"/>
      <c r="AB67" s="122"/>
      <c r="AC67" s="123"/>
      <c r="AD67" s="121"/>
      <c r="AE67" s="122"/>
      <c r="AF67" s="123"/>
      <c r="AG67" s="121"/>
      <c r="AH67" s="122"/>
      <c r="AI67" s="124"/>
      <c r="AJ67" s="125"/>
      <c r="AK67" s="122"/>
      <c r="AL67" s="122"/>
      <c r="AM67" s="122"/>
      <c r="AN67" s="122"/>
      <c r="AO67" s="122"/>
      <c r="AP67" s="122"/>
    </row>
    <row r="68" spans="1:42" ht="12.5" customHeight="1" x14ac:dyDescent="0.3">
      <c r="R68" s="131"/>
      <c r="S68" s="132"/>
      <c r="T68" s="132"/>
      <c r="U68" s="131"/>
      <c r="V68" s="132"/>
      <c r="W68" s="132"/>
      <c r="X68" s="131"/>
      <c r="Y68" s="132"/>
      <c r="Z68" s="132"/>
      <c r="AA68" s="131"/>
      <c r="AB68" s="132"/>
      <c r="AC68" s="132"/>
      <c r="AD68" s="131"/>
      <c r="AE68" s="132"/>
      <c r="AF68" s="132"/>
      <c r="AG68" s="131"/>
      <c r="AH68" s="132"/>
      <c r="AI68" s="133"/>
    </row>
    <row r="69" spans="1:42" ht="12.5" customHeight="1" x14ac:dyDescent="0.3">
      <c r="R69" s="131"/>
      <c r="S69" s="132"/>
      <c r="T69" s="132"/>
      <c r="U69" s="131"/>
      <c r="V69" s="132"/>
      <c r="W69" s="132"/>
      <c r="X69" s="131"/>
      <c r="Y69" s="132"/>
      <c r="Z69" s="132"/>
      <c r="AA69" s="131"/>
      <c r="AB69" s="132"/>
      <c r="AC69" s="132"/>
      <c r="AD69" s="131"/>
      <c r="AE69" s="132"/>
      <c r="AF69" s="132"/>
      <c r="AG69" s="131"/>
      <c r="AH69" s="132"/>
      <c r="AI69" s="133"/>
    </row>
    <row r="70" spans="1:42" ht="12.5" customHeight="1" x14ac:dyDescent="0.3">
      <c r="R70" s="131"/>
      <c r="S70" s="132"/>
      <c r="T70" s="132"/>
      <c r="U70" s="131"/>
      <c r="V70" s="132"/>
      <c r="W70" s="132"/>
      <c r="X70" s="131"/>
      <c r="Y70" s="132"/>
      <c r="Z70" s="132"/>
      <c r="AA70" s="131"/>
      <c r="AB70" s="132"/>
      <c r="AC70" s="132"/>
      <c r="AD70" s="131"/>
      <c r="AE70" s="132"/>
      <c r="AF70" s="132"/>
      <c r="AG70" s="131"/>
      <c r="AH70" s="132"/>
      <c r="AI70" s="133"/>
    </row>
    <row r="71" spans="1:42" ht="12.5" customHeight="1" x14ac:dyDescent="0.3">
      <c r="R71" s="131"/>
      <c r="S71" s="132"/>
      <c r="T71" s="132"/>
      <c r="U71" s="131"/>
      <c r="V71" s="132"/>
      <c r="W71" s="132"/>
      <c r="X71" s="131"/>
      <c r="Y71" s="132"/>
      <c r="Z71" s="132"/>
      <c r="AA71" s="131"/>
      <c r="AB71" s="132"/>
      <c r="AC71" s="132"/>
      <c r="AD71" s="131"/>
      <c r="AE71" s="132"/>
      <c r="AF71" s="132"/>
      <c r="AG71" s="131"/>
      <c r="AH71" s="132"/>
      <c r="AI71" s="133"/>
    </row>
    <row r="72" spans="1:42" ht="12.5" customHeight="1" x14ac:dyDescent="0.3">
      <c r="R72" s="131"/>
      <c r="S72" s="132"/>
      <c r="T72" s="132"/>
      <c r="U72" s="131"/>
      <c r="V72" s="132"/>
      <c r="W72" s="132"/>
      <c r="X72" s="131"/>
      <c r="Y72" s="132"/>
      <c r="Z72" s="132"/>
      <c r="AA72" s="131"/>
      <c r="AB72" s="132"/>
      <c r="AC72" s="132"/>
      <c r="AD72" s="131"/>
      <c r="AE72" s="132"/>
      <c r="AF72" s="132"/>
      <c r="AG72" s="131"/>
      <c r="AH72" s="132"/>
      <c r="AI72" s="133"/>
    </row>
    <row r="73" spans="1:42" ht="12.5" customHeight="1" x14ac:dyDescent="0.3">
      <c r="R73" s="131"/>
      <c r="S73" s="132"/>
      <c r="T73" s="132"/>
      <c r="U73" s="131"/>
      <c r="V73" s="132"/>
      <c r="W73" s="132"/>
      <c r="X73" s="131"/>
      <c r="Y73" s="132"/>
      <c r="Z73" s="132"/>
      <c r="AA73" s="131"/>
      <c r="AB73" s="132"/>
      <c r="AC73" s="132"/>
      <c r="AD73" s="131"/>
      <c r="AE73" s="132"/>
      <c r="AF73" s="132"/>
      <c r="AG73" s="131"/>
      <c r="AH73" s="132"/>
      <c r="AI73" s="133"/>
    </row>
    <row r="74" spans="1:42" ht="12.5" customHeight="1" x14ac:dyDescent="0.3">
      <c r="R74" s="131"/>
      <c r="S74" s="132"/>
      <c r="T74" s="132"/>
      <c r="U74" s="131"/>
      <c r="V74" s="132"/>
      <c r="W74" s="132"/>
      <c r="X74" s="131"/>
      <c r="Y74" s="132"/>
      <c r="Z74" s="132"/>
      <c r="AA74" s="131"/>
      <c r="AB74" s="132"/>
      <c r="AC74" s="132"/>
      <c r="AD74" s="131"/>
      <c r="AE74" s="132"/>
      <c r="AF74" s="132"/>
      <c r="AG74" s="131"/>
      <c r="AH74" s="132"/>
      <c r="AI74" s="133"/>
    </row>
    <row r="75" spans="1:42" ht="12.5" customHeight="1" x14ac:dyDescent="0.3">
      <c r="R75" s="131"/>
      <c r="S75" s="132"/>
      <c r="T75" s="132"/>
      <c r="U75" s="131"/>
      <c r="V75" s="132"/>
      <c r="W75" s="132"/>
      <c r="X75" s="131"/>
      <c r="Y75" s="132"/>
      <c r="Z75" s="132"/>
      <c r="AA75" s="131"/>
      <c r="AB75" s="132"/>
      <c r="AC75" s="132"/>
      <c r="AD75" s="131"/>
      <c r="AE75" s="132"/>
      <c r="AF75" s="132"/>
      <c r="AG75" s="131"/>
      <c r="AH75" s="132"/>
      <c r="AI75" s="133"/>
    </row>
    <row r="76" spans="1:42" ht="12.5" customHeight="1" x14ac:dyDescent="0.3">
      <c r="R76" s="131"/>
      <c r="S76" s="132"/>
      <c r="T76" s="132"/>
      <c r="U76" s="131"/>
      <c r="V76" s="132"/>
      <c r="W76" s="132"/>
      <c r="X76" s="131"/>
      <c r="Y76" s="132"/>
      <c r="Z76" s="132"/>
      <c r="AA76" s="131"/>
      <c r="AB76" s="132"/>
      <c r="AC76" s="132"/>
      <c r="AD76" s="131"/>
      <c r="AE76" s="132"/>
      <c r="AF76" s="132"/>
      <c r="AG76" s="131"/>
      <c r="AH76" s="132"/>
      <c r="AI76" s="133"/>
    </row>
    <row r="77" spans="1:42" ht="12.5" customHeight="1" x14ac:dyDescent="0.3">
      <c r="R77" s="131"/>
      <c r="S77" s="132"/>
      <c r="T77" s="132"/>
      <c r="U77" s="131"/>
      <c r="V77" s="132"/>
      <c r="W77" s="132"/>
      <c r="X77" s="131"/>
      <c r="Y77" s="132"/>
      <c r="Z77" s="132"/>
      <c r="AA77" s="131"/>
      <c r="AB77" s="132"/>
      <c r="AC77" s="132"/>
      <c r="AD77" s="131"/>
      <c r="AE77" s="132"/>
      <c r="AF77" s="132"/>
      <c r="AG77" s="131"/>
      <c r="AH77" s="132"/>
      <c r="AI77" s="133"/>
    </row>
    <row r="78" spans="1:42" ht="12.5" customHeight="1" x14ac:dyDescent="0.3">
      <c r="R78" s="131"/>
      <c r="S78" s="132"/>
      <c r="T78" s="132"/>
      <c r="U78" s="131"/>
      <c r="V78" s="132"/>
      <c r="W78" s="132"/>
      <c r="X78" s="131"/>
      <c r="Y78" s="132"/>
      <c r="Z78" s="132"/>
      <c r="AA78" s="131"/>
      <c r="AB78" s="132"/>
      <c r="AC78" s="132"/>
      <c r="AD78" s="131"/>
      <c r="AE78" s="132"/>
      <c r="AF78" s="132"/>
      <c r="AG78" s="131"/>
      <c r="AH78" s="132"/>
      <c r="AI78" s="133"/>
    </row>
  </sheetData>
  <autoFilter ref="A2:AI67" xr:uid="{5A62BF45-04CC-4DC1-A944-62BE43D6181E}"/>
  <mergeCells count="2">
    <mergeCell ref="R1:AI1"/>
    <mergeCell ref="AK1:AP1"/>
  </mergeCells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D1A645-F954-4974-8B84-691F33E9C733}">
  <sheetPr codeName="Tabelle7"/>
  <dimension ref="A1:BI34"/>
  <sheetViews>
    <sheetView zoomScaleNormal="100" workbookViewId="0">
      <pane xSplit="3" ySplit="2" topLeftCell="D3" activePane="bottomRight" state="frozen"/>
      <selection pane="topRight" activeCell="H1" sqref="H1"/>
      <selection pane="bottomLeft" activeCell="A3" sqref="A3"/>
      <selection pane="bottomRight" activeCell="G28" sqref="G28"/>
    </sheetView>
  </sheetViews>
  <sheetFormatPr baseColWidth="10" defaultRowHeight="12.5" x14ac:dyDescent="0.25"/>
  <cols>
    <col min="1" max="2" width="10.90625" style="65"/>
    <col min="3" max="3" width="27.54296875" style="65" bestFit="1" customWidth="1"/>
    <col min="4" max="6" width="10.90625" style="65"/>
    <col min="7" max="7" width="41.1796875" style="65" customWidth="1"/>
    <col min="8" max="14" width="10.90625" style="65"/>
    <col min="15" max="24" width="4" style="65" bestFit="1" customWidth="1"/>
    <col min="25" max="32" width="4.453125" style="65" bestFit="1" customWidth="1"/>
    <col min="33" max="33" width="2" style="136" customWidth="1"/>
    <col min="34" max="36" width="4" style="65" bestFit="1" customWidth="1"/>
    <col min="37" max="39" width="4.453125" style="65" bestFit="1" customWidth="1"/>
    <col min="40" max="40" width="2" style="136" customWidth="1"/>
    <col min="41" max="50" width="4" style="65" bestFit="1" customWidth="1"/>
    <col min="51" max="58" width="4.453125" style="65" bestFit="1" customWidth="1"/>
    <col min="59" max="59" width="6.7265625" style="65" customWidth="1"/>
    <col min="60" max="16384" width="10.90625" style="65"/>
  </cols>
  <sheetData>
    <row r="1" spans="1:61" ht="13" customHeight="1" x14ac:dyDescent="0.3">
      <c r="O1" s="4" t="s">
        <v>297</v>
      </c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5"/>
      <c r="AH1" s="105" t="s">
        <v>298</v>
      </c>
      <c r="AI1" s="106"/>
      <c r="AJ1" s="106"/>
      <c r="AK1" s="106"/>
      <c r="AL1" s="106"/>
      <c r="AM1" s="107"/>
      <c r="AO1" s="66" t="s">
        <v>500</v>
      </c>
      <c r="AP1" s="67"/>
      <c r="AQ1" s="67"/>
      <c r="AR1" s="67"/>
      <c r="AS1" s="67"/>
      <c r="AT1" s="67"/>
      <c r="AU1" s="67"/>
      <c r="AV1" s="67"/>
      <c r="AW1" s="67"/>
      <c r="AX1" s="67"/>
      <c r="AY1" s="67"/>
      <c r="AZ1" s="67"/>
      <c r="BA1" s="67"/>
      <c r="BB1" s="67"/>
      <c r="BC1" s="67"/>
      <c r="BD1" s="67"/>
      <c r="BE1" s="67"/>
      <c r="BF1" s="67"/>
    </row>
    <row r="2" spans="1:61" s="34" customFormat="1" ht="13" customHeight="1" x14ac:dyDescent="0.3">
      <c r="A2" s="1" t="s">
        <v>299</v>
      </c>
      <c r="B2" s="19" t="s">
        <v>657</v>
      </c>
      <c r="C2" s="45" t="s">
        <v>300</v>
      </c>
      <c r="D2" s="19" t="s">
        <v>301</v>
      </c>
      <c r="E2" s="11" t="s">
        <v>302</v>
      </c>
      <c r="F2" s="11" t="s">
        <v>303</v>
      </c>
      <c r="G2" s="109" t="s">
        <v>305</v>
      </c>
      <c r="H2" s="109" t="s">
        <v>701</v>
      </c>
      <c r="I2" s="109" t="s">
        <v>702</v>
      </c>
      <c r="J2" s="109" t="s">
        <v>703</v>
      </c>
      <c r="K2" s="109" t="s">
        <v>704</v>
      </c>
      <c r="L2" s="11" t="s">
        <v>310</v>
      </c>
      <c r="M2" s="11" t="s">
        <v>311</v>
      </c>
      <c r="N2" s="11" t="s">
        <v>309</v>
      </c>
      <c r="O2" s="81">
        <v>100</v>
      </c>
      <c r="P2" s="81">
        <v>125</v>
      </c>
      <c r="Q2" s="81">
        <v>160</v>
      </c>
      <c r="R2" s="81">
        <v>200</v>
      </c>
      <c r="S2" s="81">
        <v>250</v>
      </c>
      <c r="T2" s="81">
        <v>315</v>
      </c>
      <c r="U2" s="81">
        <v>400</v>
      </c>
      <c r="V2" s="81">
        <v>500</v>
      </c>
      <c r="W2" s="81">
        <v>630</v>
      </c>
      <c r="X2" s="81">
        <v>800</v>
      </c>
      <c r="Y2" s="81">
        <v>1000</v>
      </c>
      <c r="Z2" s="81">
        <v>1250</v>
      </c>
      <c r="AA2" s="81">
        <v>1600</v>
      </c>
      <c r="AB2" s="81">
        <v>2000</v>
      </c>
      <c r="AC2" s="81">
        <v>2500</v>
      </c>
      <c r="AD2" s="81">
        <v>3150</v>
      </c>
      <c r="AE2" s="81">
        <v>4000</v>
      </c>
      <c r="AF2" s="81">
        <v>5000</v>
      </c>
      <c r="AG2" s="136"/>
      <c r="AH2" s="81">
        <v>125</v>
      </c>
      <c r="AI2" s="81">
        <v>250</v>
      </c>
      <c r="AJ2" s="81">
        <v>500</v>
      </c>
      <c r="AK2" s="81">
        <v>1000</v>
      </c>
      <c r="AL2" s="81">
        <v>2000</v>
      </c>
      <c r="AM2" s="81">
        <v>4000</v>
      </c>
      <c r="AN2" s="136"/>
      <c r="AO2" s="81">
        <v>100</v>
      </c>
      <c r="AP2" s="81">
        <v>125</v>
      </c>
      <c r="AQ2" s="81">
        <v>160</v>
      </c>
      <c r="AR2" s="81">
        <v>200</v>
      </c>
      <c r="AS2" s="81">
        <v>250</v>
      </c>
      <c r="AT2" s="81">
        <v>315</v>
      </c>
      <c r="AU2" s="81">
        <v>400</v>
      </c>
      <c r="AV2" s="81">
        <v>500</v>
      </c>
      <c r="AW2" s="81">
        <v>630</v>
      </c>
      <c r="AX2" s="81">
        <v>800</v>
      </c>
      <c r="AY2" s="81">
        <v>1000</v>
      </c>
      <c r="AZ2" s="81">
        <v>1250</v>
      </c>
      <c r="BA2" s="81">
        <v>1600</v>
      </c>
      <c r="BB2" s="81">
        <v>2000</v>
      </c>
      <c r="BC2" s="81">
        <v>2500</v>
      </c>
      <c r="BD2" s="81">
        <v>3150</v>
      </c>
      <c r="BE2" s="81">
        <v>4000</v>
      </c>
      <c r="BF2" s="81">
        <v>5000</v>
      </c>
      <c r="BG2" s="81"/>
      <c r="BH2" s="1" t="s">
        <v>657</v>
      </c>
      <c r="BI2" s="137" t="s">
        <v>313</v>
      </c>
    </row>
    <row r="3" spans="1:61" s="1" customFormat="1" ht="13.5" customHeight="1" x14ac:dyDescent="0.3">
      <c r="A3" s="1" t="s">
        <v>658</v>
      </c>
      <c r="B3" s="19" t="s">
        <v>659</v>
      </c>
      <c r="C3" s="20" t="s">
        <v>660</v>
      </c>
      <c r="D3" s="20" t="s">
        <v>62</v>
      </c>
      <c r="E3" s="138">
        <v>100</v>
      </c>
      <c r="F3" s="22" t="s">
        <v>319</v>
      </c>
      <c r="G3" s="40" t="s">
        <v>705</v>
      </c>
      <c r="H3" s="139">
        <v>100</v>
      </c>
      <c r="I3" s="139">
        <v>1000</v>
      </c>
      <c r="J3" s="140" t="s">
        <v>43</v>
      </c>
      <c r="K3" s="140">
        <v>7.48</v>
      </c>
      <c r="L3" s="32" t="s">
        <v>13</v>
      </c>
      <c r="M3" s="22" t="s">
        <v>22</v>
      </c>
      <c r="N3" s="1" t="s">
        <v>216</v>
      </c>
      <c r="O3" s="30">
        <v>0.32</v>
      </c>
      <c r="P3" s="30">
        <v>0.4</v>
      </c>
      <c r="Q3" s="30">
        <v>0.52</v>
      </c>
      <c r="R3" s="30">
        <v>0.56000000000000005</v>
      </c>
      <c r="S3" s="30">
        <v>0.67</v>
      </c>
      <c r="T3" s="30">
        <v>0.7</v>
      </c>
      <c r="U3" s="30">
        <v>0.74</v>
      </c>
      <c r="V3" s="30">
        <v>0.76</v>
      </c>
      <c r="W3" s="30">
        <v>0.73</v>
      </c>
      <c r="X3" s="30">
        <v>0.72</v>
      </c>
      <c r="Y3" s="30">
        <v>0.69</v>
      </c>
      <c r="Z3" s="30">
        <v>0.62</v>
      </c>
      <c r="AA3" s="30">
        <v>0.59</v>
      </c>
      <c r="AB3" s="30">
        <v>0.63</v>
      </c>
      <c r="AC3" s="30">
        <v>0.62</v>
      </c>
      <c r="AD3" s="30">
        <v>0.56999999999999995</v>
      </c>
      <c r="AE3" s="30">
        <v>0.54</v>
      </c>
      <c r="AF3" s="30">
        <v>0.51</v>
      </c>
      <c r="AG3" s="136"/>
      <c r="AH3" s="30">
        <f>IF(AVERAGE(O3:Q3)&lt;1.01,ROUND(AVERAGE(O3:Q3)/0.05,0)*0.05,1)</f>
        <v>0.4</v>
      </c>
      <c r="AI3" s="30">
        <f t="shared" ref="AI3:AI20" si="0">IF(AVERAGE(R3:T3)&lt;1.01,ROUND(AVERAGE(R3:T3)/0.05,0)*0.05,1)</f>
        <v>0.65</v>
      </c>
      <c r="AJ3" s="30">
        <f t="shared" ref="AJ3:AJ34" si="1">IF(AVERAGE(U3:W3)&lt;1.01,ROUND(AVERAGE(U3:W3)/0.05,0)*0.05,1)</f>
        <v>0.75</v>
      </c>
      <c r="AK3" s="30">
        <f t="shared" ref="AK3:AK34" si="2">IF(AVERAGE(X3:Z3)&lt;1.01,ROUND(AVERAGE(X3:Z3)/0.05,0)*0.05,1)</f>
        <v>0.70000000000000007</v>
      </c>
      <c r="AL3" s="30">
        <f t="shared" ref="AL3:AL34" si="3">IF(AVERAGE(AA3:AC3)&lt;1.01,ROUND(AVERAGE(AA3:AC3)/0.05,0)*0.05,1)</f>
        <v>0.60000000000000009</v>
      </c>
      <c r="AM3" s="30">
        <f t="shared" ref="AM3:AM34" si="4">IF(AVERAGE(AD3:AF3)&lt;1.01,ROUND(AVERAGE(AD3:AF3)/0.05,0)*0.05,1)</f>
        <v>0.55000000000000004</v>
      </c>
      <c r="AN3" s="136"/>
      <c r="AO3" s="30">
        <v>2.4</v>
      </c>
      <c r="AP3" s="30">
        <v>3</v>
      </c>
      <c r="AQ3" s="30">
        <v>3.9</v>
      </c>
      <c r="AR3" s="30">
        <v>4.2</v>
      </c>
      <c r="AS3" s="30">
        <v>5</v>
      </c>
      <c r="AT3" s="30">
        <v>5.2</v>
      </c>
      <c r="AU3" s="30">
        <v>5.5</v>
      </c>
      <c r="AV3" s="30">
        <v>5.7</v>
      </c>
      <c r="AW3" s="30">
        <v>5.5</v>
      </c>
      <c r="AX3" s="30">
        <v>5.4</v>
      </c>
      <c r="AY3" s="30">
        <v>5.0999999999999996</v>
      </c>
      <c r="AZ3" s="30">
        <v>4.7</v>
      </c>
      <c r="BA3" s="30">
        <v>4.4000000000000004</v>
      </c>
      <c r="BB3" s="30">
        <v>4.7</v>
      </c>
      <c r="BC3" s="30">
        <v>4.5999999999999996</v>
      </c>
      <c r="BD3" s="30">
        <v>4.3</v>
      </c>
      <c r="BE3" s="30">
        <v>4.0999999999999996</v>
      </c>
      <c r="BF3" s="30">
        <v>3.8</v>
      </c>
      <c r="BG3" s="30"/>
      <c r="BH3" s="1" t="s">
        <v>706</v>
      </c>
      <c r="BI3" s="64" t="s">
        <v>707</v>
      </c>
    </row>
    <row r="4" spans="1:61" s="1" customFormat="1" ht="12.5" customHeight="1" x14ac:dyDescent="0.3">
      <c r="B4" s="19" t="s">
        <v>659</v>
      </c>
      <c r="C4" s="20" t="s">
        <v>661</v>
      </c>
      <c r="D4" s="20" t="s">
        <v>8</v>
      </c>
      <c r="E4" s="141">
        <v>100</v>
      </c>
      <c r="F4" s="22" t="s">
        <v>319</v>
      </c>
      <c r="G4" s="40" t="s">
        <v>705</v>
      </c>
      <c r="H4" s="139">
        <v>100</v>
      </c>
      <c r="I4" s="139">
        <v>1350</v>
      </c>
      <c r="J4" s="140" t="s">
        <v>25</v>
      </c>
      <c r="K4" s="140">
        <v>8.7799999999999994</v>
      </c>
      <c r="L4" s="22" t="s">
        <v>13</v>
      </c>
      <c r="M4" s="22" t="s">
        <v>22</v>
      </c>
      <c r="N4" s="1" t="s">
        <v>119</v>
      </c>
      <c r="O4" s="30">
        <v>0.39</v>
      </c>
      <c r="P4" s="30">
        <v>0.48</v>
      </c>
      <c r="Q4" s="30">
        <v>0.56000000000000005</v>
      </c>
      <c r="R4" s="30">
        <v>0.65</v>
      </c>
      <c r="S4" s="30">
        <v>0.71</v>
      </c>
      <c r="T4" s="30">
        <v>0.73</v>
      </c>
      <c r="U4" s="30">
        <v>0.75</v>
      </c>
      <c r="V4" s="30">
        <v>0.76</v>
      </c>
      <c r="W4" s="30">
        <v>0.75</v>
      </c>
      <c r="X4" s="30">
        <v>0.76</v>
      </c>
      <c r="Y4" s="30">
        <v>0.74</v>
      </c>
      <c r="Z4" s="30">
        <v>0.7</v>
      </c>
      <c r="AA4" s="30">
        <v>0.64</v>
      </c>
      <c r="AB4" s="30">
        <v>0.64</v>
      </c>
      <c r="AC4" s="30">
        <v>0.67</v>
      </c>
      <c r="AD4" s="30">
        <v>0.65</v>
      </c>
      <c r="AE4" s="30">
        <v>0.63</v>
      </c>
      <c r="AF4" s="30">
        <v>0.62</v>
      </c>
      <c r="AG4" s="136"/>
      <c r="AH4" s="30">
        <f t="shared" ref="AH4:AH20" si="5">IF(AVERAGE(O4:Q4)&lt;1.01,ROUND(AVERAGE(O4:Q4)/0.05,0)*0.05,1)</f>
        <v>0.5</v>
      </c>
      <c r="AI4" s="30">
        <f t="shared" si="0"/>
        <v>0.70000000000000007</v>
      </c>
      <c r="AJ4" s="30">
        <f t="shared" si="1"/>
        <v>0.75</v>
      </c>
      <c r="AK4" s="30">
        <f t="shared" si="2"/>
        <v>0.75</v>
      </c>
      <c r="AL4" s="30">
        <f t="shared" si="3"/>
        <v>0.65</v>
      </c>
      <c r="AM4" s="30">
        <f t="shared" si="4"/>
        <v>0.65</v>
      </c>
      <c r="AN4" s="136"/>
      <c r="AO4" s="30">
        <v>3.4</v>
      </c>
      <c r="AP4" s="30">
        <v>4.2</v>
      </c>
      <c r="AQ4" s="30">
        <v>4.9000000000000004</v>
      </c>
      <c r="AR4" s="30">
        <v>5.7</v>
      </c>
      <c r="AS4" s="30">
        <v>6.2</v>
      </c>
      <c r="AT4" s="30">
        <v>6.4</v>
      </c>
      <c r="AU4" s="30">
        <v>6.6</v>
      </c>
      <c r="AV4" s="30">
        <v>6.7</v>
      </c>
      <c r="AW4" s="30">
        <v>6.6</v>
      </c>
      <c r="AX4" s="30">
        <v>6.7</v>
      </c>
      <c r="AY4" s="30">
        <v>6.5</v>
      </c>
      <c r="AZ4" s="30">
        <v>6.1</v>
      </c>
      <c r="BA4" s="30">
        <v>5.6</v>
      </c>
      <c r="BB4" s="30">
        <v>5.6</v>
      </c>
      <c r="BC4" s="30">
        <v>5.9</v>
      </c>
      <c r="BD4" s="30">
        <v>5.7</v>
      </c>
      <c r="BE4" s="30">
        <v>5.5</v>
      </c>
      <c r="BF4" s="30">
        <v>5.4</v>
      </c>
      <c r="BG4" s="30"/>
      <c r="BH4" s="1" t="s">
        <v>706</v>
      </c>
      <c r="BI4" s="143" t="s">
        <v>708</v>
      </c>
    </row>
    <row r="5" spans="1:61" s="1" customFormat="1" ht="12.5" customHeight="1" x14ac:dyDescent="0.3">
      <c r="B5" s="19" t="s">
        <v>659</v>
      </c>
      <c r="C5" s="20" t="s">
        <v>662</v>
      </c>
      <c r="D5" s="20" t="s">
        <v>8</v>
      </c>
      <c r="E5" s="141">
        <v>150</v>
      </c>
      <c r="F5" s="22" t="s">
        <v>319</v>
      </c>
      <c r="G5" s="40" t="s">
        <v>705</v>
      </c>
      <c r="H5" s="139">
        <v>150</v>
      </c>
      <c r="I5" s="139">
        <v>1350</v>
      </c>
      <c r="J5" s="140" t="s">
        <v>25</v>
      </c>
      <c r="K5" s="140">
        <v>9.0500000000000007</v>
      </c>
      <c r="L5" s="22" t="s">
        <v>13</v>
      </c>
      <c r="M5" s="22" t="s">
        <v>22</v>
      </c>
      <c r="N5" s="1" t="s">
        <v>135</v>
      </c>
      <c r="O5" s="30">
        <v>0.39</v>
      </c>
      <c r="P5" s="30">
        <v>0.47</v>
      </c>
      <c r="Q5" s="30">
        <v>0.56999999999999995</v>
      </c>
      <c r="R5" s="30">
        <v>0.67</v>
      </c>
      <c r="S5" s="30">
        <v>0.71</v>
      </c>
      <c r="T5" s="30">
        <v>0.73</v>
      </c>
      <c r="U5" s="30">
        <v>0.75</v>
      </c>
      <c r="V5" s="30">
        <v>0.77</v>
      </c>
      <c r="W5" s="30">
        <v>0.75</v>
      </c>
      <c r="X5" s="30">
        <v>0.75</v>
      </c>
      <c r="Y5" s="30">
        <v>0.71</v>
      </c>
      <c r="Z5" s="30">
        <v>0.68</v>
      </c>
      <c r="AA5" s="30">
        <v>0.66</v>
      </c>
      <c r="AB5" s="30">
        <v>0.65</v>
      </c>
      <c r="AC5" s="30">
        <v>0.67</v>
      </c>
      <c r="AD5" s="30">
        <v>0.66</v>
      </c>
      <c r="AE5" s="30">
        <v>0.64</v>
      </c>
      <c r="AF5" s="30">
        <v>0.62</v>
      </c>
      <c r="AG5" s="136"/>
      <c r="AH5" s="30">
        <f t="shared" si="5"/>
        <v>0.5</v>
      </c>
      <c r="AI5" s="30">
        <f t="shared" si="0"/>
        <v>0.70000000000000007</v>
      </c>
      <c r="AJ5" s="30">
        <f t="shared" si="1"/>
        <v>0.75</v>
      </c>
      <c r="AK5" s="30">
        <f t="shared" si="2"/>
        <v>0.70000000000000007</v>
      </c>
      <c r="AL5" s="30">
        <f t="shared" si="3"/>
        <v>0.65</v>
      </c>
      <c r="AM5" s="30">
        <f t="shared" si="4"/>
        <v>0.65</v>
      </c>
      <c r="AN5" s="136"/>
      <c r="AO5" s="30">
        <v>3.5</v>
      </c>
      <c r="AP5" s="30">
        <v>4.3</v>
      </c>
      <c r="AQ5" s="30">
        <v>5.0999999999999996</v>
      </c>
      <c r="AR5" s="30">
        <v>6</v>
      </c>
      <c r="AS5" s="30">
        <v>6.5</v>
      </c>
      <c r="AT5" s="30">
        <v>6.6</v>
      </c>
      <c r="AU5" s="30">
        <v>6.8</v>
      </c>
      <c r="AV5" s="30">
        <v>7</v>
      </c>
      <c r="AW5" s="30">
        <v>6.8</v>
      </c>
      <c r="AX5" s="30">
        <v>6.8</v>
      </c>
      <c r="AY5" s="30">
        <v>7</v>
      </c>
      <c r="AZ5" s="30">
        <v>6.8</v>
      </c>
      <c r="BA5" s="30">
        <v>6</v>
      </c>
      <c r="BB5" s="30">
        <v>5.9</v>
      </c>
      <c r="BC5" s="30">
        <v>6</v>
      </c>
      <c r="BD5" s="30">
        <v>6</v>
      </c>
      <c r="BE5" s="30">
        <v>5.8</v>
      </c>
      <c r="BF5" s="30">
        <v>5.6</v>
      </c>
      <c r="BG5" s="30"/>
      <c r="BH5" s="1" t="s">
        <v>706</v>
      </c>
      <c r="BI5" s="143" t="s">
        <v>708</v>
      </c>
    </row>
    <row r="6" spans="1:61" s="1" customFormat="1" ht="12.5" customHeight="1" x14ac:dyDescent="0.3">
      <c r="B6" s="19" t="s">
        <v>659</v>
      </c>
      <c r="C6" s="20" t="s">
        <v>663</v>
      </c>
      <c r="D6" s="20" t="s">
        <v>8</v>
      </c>
      <c r="E6" s="141">
        <v>200</v>
      </c>
      <c r="F6" s="22" t="s">
        <v>319</v>
      </c>
      <c r="G6" s="40" t="s">
        <v>705</v>
      </c>
      <c r="H6" s="139">
        <v>200</v>
      </c>
      <c r="I6" s="139">
        <v>1350</v>
      </c>
      <c r="J6" s="140" t="s">
        <v>25</v>
      </c>
      <c r="K6" s="140">
        <v>9.32</v>
      </c>
      <c r="L6" s="22" t="s">
        <v>13</v>
      </c>
      <c r="M6" s="22" t="s">
        <v>22</v>
      </c>
      <c r="N6" s="1" t="s">
        <v>135</v>
      </c>
      <c r="O6" s="30">
        <v>0.39</v>
      </c>
      <c r="P6" s="30">
        <v>0.5</v>
      </c>
      <c r="Q6" s="30">
        <v>0.57999999999999996</v>
      </c>
      <c r="R6" s="30">
        <v>0.69</v>
      </c>
      <c r="S6" s="30">
        <v>0.71</v>
      </c>
      <c r="T6" s="30">
        <v>0.72</v>
      </c>
      <c r="U6" s="30">
        <v>0.75</v>
      </c>
      <c r="V6" s="30">
        <v>0.76</v>
      </c>
      <c r="W6" s="30">
        <v>0.74</v>
      </c>
      <c r="X6" s="30">
        <v>0.73</v>
      </c>
      <c r="Y6" s="30">
        <v>0.69</v>
      </c>
      <c r="Z6" s="30">
        <v>0.71</v>
      </c>
      <c r="AA6" s="30">
        <v>0.65</v>
      </c>
      <c r="AB6" s="30">
        <v>0.65</v>
      </c>
      <c r="AC6" s="30">
        <v>0.68</v>
      </c>
      <c r="AD6" s="30">
        <v>0.66</v>
      </c>
      <c r="AE6" s="30">
        <v>0.64</v>
      </c>
      <c r="AF6" s="30">
        <v>0.63</v>
      </c>
      <c r="AG6" s="136"/>
      <c r="AH6" s="30">
        <f t="shared" si="5"/>
        <v>0.5</v>
      </c>
      <c r="AI6" s="30">
        <f t="shared" si="0"/>
        <v>0.70000000000000007</v>
      </c>
      <c r="AJ6" s="30">
        <f t="shared" si="1"/>
        <v>0.75</v>
      </c>
      <c r="AK6" s="30">
        <f t="shared" si="2"/>
        <v>0.70000000000000007</v>
      </c>
      <c r="AL6" s="30">
        <f t="shared" si="3"/>
        <v>0.65</v>
      </c>
      <c r="AM6" s="30">
        <f t="shared" si="4"/>
        <v>0.65</v>
      </c>
      <c r="AN6" s="136"/>
      <c r="AO6" s="30">
        <v>3.7</v>
      </c>
      <c r="AP6" s="30">
        <v>4.7</v>
      </c>
      <c r="AQ6" s="30">
        <v>5.4</v>
      </c>
      <c r="AR6" s="30">
        <v>6.4</v>
      </c>
      <c r="AS6" s="30">
        <v>6.6</v>
      </c>
      <c r="AT6" s="30">
        <v>6.7</v>
      </c>
      <c r="AU6" s="30">
        <v>7</v>
      </c>
      <c r="AV6" s="30">
        <v>7.1</v>
      </c>
      <c r="AW6" s="30">
        <v>6.9</v>
      </c>
      <c r="AX6" s="30">
        <v>6.8</v>
      </c>
      <c r="AY6" s="30">
        <v>6.4</v>
      </c>
      <c r="AZ6" s="30">
        <v>6.6</v>
      </c>
      <c r="BA6" s="30">
        <v>6.1</v>
      </c>
      <c r="BB6" s="30">
        <v>6</v>
      </c>
      <c r="BC6" s="30">
        <v>6.3</v>
      </c>
      <c r="BD6" s="30">
        <v>6.1</v>
      </c>
      <c r="BE6" s="30">
        <v>5.9</v>
      </c>
      <c r="BF6" s="30">
        <v>5.8</v>
      </c>
      <c r="BG6" s="30"/>
      <c r="BH6" s="1" t="s">
        <v>706</v>
      </c>
      <c r="BI6" s="143" t="s">
        <v>708</v>
      </c>
    </row>
    <row r="7" spans="1:61" s="1" customFormat="1" ht="12.5" customHeight="1" x14ac:dyDescent="0.3">
      <c r="B7" s="19" t="s">
        <v>659</v>
      </c>
      <c r="C7" s="20" t="s">
        <v>664</v>
      </c>
      <c r="D7" s="20" t="s">
        <v>62</v>
      </c>
      <c r="E7" s="141">
        <v>150</v>
      </c>
      <c r="F7" s="22" t="s">
        <v>319</v>
      </c>
      <c r="G7" s="40" t="s">
        <v>705</v>
      </c>
      <c r="H7" s="139">
        <v>150</v>
      </c>
      <c r="I7" s="139">
        <v>1000</v>
      </c>
      <c r="J7" s="140" t="s">
        <v>43</v>
      </c>
      <c r="K7" s="140">
        <v>7.75</v>
      </c>
      <c r="L7" s="32" t="s">
        <v>13</v>
      </c>
      <c r="M7" s="22" t="s">
        <v>10</v>
      </c>
      <c r="N7" s="1" t="s">
        <v>216</v>
      </c>
      <c r="O7" s="30">
        <v>0.33</v>
      </c>
      <c r="P7" s="30">
        <v>0.4</v>
      </c>
      <c r="Q7" s="30">
        <v>0.52</v>
      </c>
      <c r="R7" s="30">
        <v>0.56000000000000005</v>
      </c>
      <c r="S7" s="30">
        <v>0.67</v>
      </c>
      <c r="T7" s="30">
        <v>0.71</v>
      </c>
      <c r="U7" s="30">
        <v>0.73</v>
      </c>
      <c r="V7" s="30">
        <v>0.74</v>
      </c>
      <c r="W7" s="30">
        <v>0.73</v>
      </c>
      <c r="X7" s="30">
        <v>0.69</v>
      </c>
      <c r="Y7" s="30">
        <v>0.64</v>
      </c>
      <c r="Z7" s="30">
        <v>0.62</v>
      </c>
      <c r="AA7" s="30">
        <v>0.61</v>
      </c>
      <c r="AB7" s="30">
        <v>0.62</v>
      </c>
      <c r="AC7" s="30">
        <v>0.63</v>
      </c>
      <c r="AD7" s="30">
        <v>0.56999999999999995</v>
      </c>
      <c r="AE7" s="30">
        <v>0.55000000000000004</v>
      </c>
      <c r="AF7" s="30">
        <v>0.52</v>
      </c>
      <c r="AG7" s="136"/>
      <c r="AH7" s="30">
        <f t="shared" si="5"/>
        <v>0.4</v>
      </c>
      <c r="AI7" s="30">
        <f t="shared" si="0"/>
        <v>0.65</v>
      </c>
      <c r="AJ7" s="30">
        <f t="shared" si="1"/>
        <v>0.75</v>
      </c>
      <c r="AK7" s="30">
        <f t="shared" si="2"/>
        <v>0.65</v>
      </c>
      <c r="AL7" s="30">
        <f t="shared" si="3"/>
        <v>0.60000000000000009</v>
      </c>
      <c r="AM7" s="30">
        <f t="shared" si="4"/>
        <v>0.55000000000000004</v>
      </c>
      <c r="AN7" s="136"/>
      <c r="AO7" s="30">
        <v>2.6</v>
      </c>
      <c r="AP7" s="30">
        <v>3.1</v>
      </c>
      <c r="AQ7" s="30">
        <v>4</v>
      </c>
      <c r="AR7" s="30">
        <v>4.4000000000000004</v>
      </c>
      <c r="AS7" s="30">
        <v>5.2</v>
      </c>
      <c r="AT7" s="30">
        <v>5.5</v>
      </c>
      <c r="AU7" s="30">
        <v>5.7</v>
      </c>
      <c r="AV7" s="30">
        <v>5.7</v>
      </c>
      <c r="AW7" s="30">
        <v>5.6</v>
      </c>
      <c r="AX7" s="30">
        <v>5.4</v>
      </c>
      <c r="AY7" s="30">
        <v>5</v>
      </c>
      <c r="AZ7" s="30">
        <v>4.8</v>
      </c>
      <c r="BA7" s="30">
        <v>4.7</v>
      </c>
      <c r="BB7" s="30">
        <v>4.8</v>
      </c>
      <c r="BC7" s="30">
        <v>4.9000000000000004</v>
      </c>
      <c r="BD7" s="30">
        <v>4.4000000000000004</v>
      </c>
      <c r="BE7" s="30">
        <v>4.3</v>
      </c>
      <c r="BF7" s="30">
        <v>4.0999999999999996</v>
      </c>
      <c r="BG7" s="30"/>
      <c r="BH7" s="1" t="s">
        <v>706</v>
      </c>
      <c r="BI7" s="64" t="s">
        <v>707</v>
      </c>
    </row>
    <row r="8" spans="1:61" s="1" customFormat="1" ht="12.5" customHeight="1" x14ac:dyDescent="0.3">
      <c r="B8" s="19" t="s">
        <v>659</v>
      </c>
      <c r="C8" s="20" t="s">
        <v>665</v>
      </c>
      <c r="D8" s="20" t="s">
        <v>62</v>
      </c>
      <c r="E8" s="141">
        <v>200</v>
      </c>
      <c r="F8" s="22" t="s">
        <v>319</v>
      </c>
      <c r="G8" s="40" t="s">
        <v>705</v>
      </c>
      <c r="H8" s="139">
        <v>200</v>
      </c>
      <c r="I8" s="139">
        <v>1000</v>
      </c>
      <c r="J8" s="140" t="s">
        <v>43</v>
      </c>
      <c r="K8" s="140">
        <v>8.02</v>
      </c>
      <c r="L8" s="32" t="s">
        <v>13</v>
      </c>
      <c r="M8" s="22" t="s">
        <v>10</v>
      </c>
      <c r="N8" s="1" t="s">
        <v>216</v>
      </c>
      <c r="O8" s="30">
        <v>0.32</v>
      </c>
      <c r="P8" s="30">
        <v>0.39</v>
      </c>
      <c r="Q8" s="30">
        <v>0.52</v>
      </c>
      <c r="R8" s="30">
        <v>0.59</v>
      </c>
      <c r="S8" s="30">
        <v>0.67</v>
      </c>
      <c r="T8" s="30">
        <v>0.69</v>
      </c>
      <c r="U8" s="30">
        <v>0.71</v>
      </c>
      <c r="V8" s="30">
        <v>0.71</v>
      </c>
      <c r="W8" s="30">
        <v>0.7</v>
      </c>
      <c r="X8" s="30">
        <v>0.66</v>
      </c>
      <c r="Y8" s="30">
        <v>0.64</v>
      </c>
      <c r="Z8" s="30">
        <v>0.62</v>
      </c>
      <c r="AA8" s="30">
        <v>0.6</v>
      </c>
      <c r="AB8" s="30">
        <v>0.63</v>
      </c>
      <c r="AC8" s="30">
        <v>0.62</v>
      </c>
      <c r="AD8" s="30">
        <v>0.57999999999999996</v>
      </c>
      <c r="AE8" s="30">
        <v>0.54</v>
      </c>
      <c r="AF8" s="30">
        <v>0.51</v>
      </c>
      <c r="AG8" s="136"/>
      <c r="AH8" s="30">
        <f t="shared" si="5"/>
        <v>0.4</v>
      </c>
      <c r="AI8" s="30">
        <f t="shared" si="0"/>
        <v>0.65</v>
      </c>
      <c r="AJ8" s="30">
        <f t="shared" si="1"/>
        <v>0.70000000000000007</v>
      </c>
      <c r="AK8" s="30">
        <f t="shared" si="2"/>
        <v>0.65</v>
      </c>
      <c r="AL8" s="30">
        <f t="shared" si="3"/>
        <v>0.60000000000000009</v>
      </c>
      <c r="AM8" s="30">
        <f t="shared" si="4"/>
        <v>0.55000000000000004</v>
      </c>
      <c r="AN8" s="136"/>
      <c r="AO8" s="30">
        <v>2.6</v>
      </c>
      <c r="AP8" s="30">
        <v>3.1</v>
      </c>
      <c r="AQ8" s="30">
        <v>4.2</v>
      </c>
      <c r="AR8" s="30">
        <v>4.8</v>
      </c>
      <c r="AS8" s="30">
        <v>5.4</v>
      </c>
      <c r="AT8" s="30">
        <v>5.6</v>
      </c>
      <c r="AU8" s="30">
        <v>5.7</v>
      </c>
      <c r="AV8" s="30">
        <v>5.7</v>
      </c>
      <c r="AW8" s="30">
        <v>5.6</v>
      </c>
      <c r="AX8" s="30">
        <v>5.3</v>
      </c>
      <c r="AY8" s="30">
        <v>5.0999999999999996</v>
      </c>
      <c r="AZ8" s="30">
        <v>5</v>
      </c>
      <c r="BA8" s="30">
        <v>4.8</v>
      </c>
      <c r="BB8" s="30">
        <v>5.0999999999999996</v>
      </c>
      <c r="BC8" s="30">
        <v>5</v>
      </c>
      <c r="BD8" s="30">
        <v>4.5999999999999996</v>
      </c>
      <c r="BE8" s="30">
        <v>4.4000000000000004</v>
      </c>
      <c r="BF8" s="30">
        <v>4.0999999999999996</v>
      </c>
      <c r="BG8" s="30"/>
      <c r="BH8" s="1" t="s">
        <v>706</v>
      </c>
      <c r="BI8" s="64" t="s">
        <v>707</v>
      </c>
    </row>
    <row r="9" spans="1:61" s="1" customFormat="1" ht="12.5" customHeight="1" x14ac:dyDescent="0.3">
      <c r="B9" s="19" t="s">
        <v>659</v>
      </c>
      <c r="C9" s="20" t="s">
        <v>666</v>
      </c>
      <c r="D9" s="20" t="s">
        <v>62</v>
      </c>
      <c r="E9" s="141">
        <v>100</v>
      </c>
      <c r="F9" s="22" t="s">
        <v>319</v>
      </c>
      <c r="G9" s="40" t="s">
        <v>705</v>
      </c>
      <c r="H9" s="139">
        <v>100</v>
      </c>
      <c r="I9" s="139">
        <v>1350</v>
      </c>
      <c r="J9" s="140" t="s">
        <v>43</v>
      </c>
      <c r="K9" s="140">
        <v>8.7799999999999994</v>
      </c>
      <c r="L9" s="32" t="s">
        <v>13</v>
      </c>
      <c r="M9" s="22" t="s">
        <v>22</v>
      </c>
      <c r="N9" s="1" t="s">
        <v>216</v>
      </c>
      <c r="O9" s="30">
        <v>0.32</v>
      </c>
      <c r="P9" s="30">
        <v>0.36</v>
      </c>
      <c r="Q9" s="30">
        <v>0.49</v>
      </c>
      <c r="R9" s="30">
        <v>0.56999999999999995</v>
      </c>
      <c r="S9" s="30">
        <v>0.65</v>
      </c>
      <c r="T9" s="30">
        <v>0.68</v>
      </c>
      <c r="U9" s="30">
        <v>0.73</v>
      </c>
      <c r="V9" s="30">
        <v>0.75</v>
      </c>
      <c r="W9" s="30">
        <v>0.74</v>
      </c>
      <c r="X9" s="30">
        <v>0.74</v>
      </c>
      <c r="Y9" s="30">
        <v>0.71</v>
      </c>
      <c r="Z9" s="30">
        <v>0.64</v>
      </c>
      <c r="AA9" s="30">
        <v>0.6</v>
      </c>
      <c r="AB9" s="30">
        <v>0.63</v>
      </c>
      <c r="AC9" s="30">
        <v>0.63</v>
      </c>
      <c r="AD9" s="30">
        <v>0.56999999999999995</v>
      </c>
      <c r="AE9" s="30">
        <v>0.55000000000000004</v>
      </c>
      <c r="AF9" s="30">
        <v>0.5</v>
      </c>
      <c r="AG9" s="136"/>
      <c r="AH9" s="30">
        <f t="shared" si="5"/>
        <v>0.4</v>
      </c>
      <c r="AI9" s="30">
        <f t="shared" si="0"/>
        <v>0.65</v>
      </c>
      <c r="AJ9" s="30">
        <f t="shared" si="1"/>
        <v>0.75</v>
      </c>
      <c r="AK9" s="30">
        <f t="shared" si="2"/>
        <v>0.70000000000000007</v>
      </c>
      <c r="AL9" s="30">
        <f t="shared" si="3"/>
        <v>0.60000000000000009</v>
      </c>
      <c r="AM9" s="30">
        <f t="shared" si="4"/>
        <v>0.55000000000000004</v>
      </c>
      <c r="AN9" s="136"/>
      <c r="AO9" s="30">
        <v>2.8</v>
      </c>
      <c r="AP9" s="30">
        <v>3.2</v>
      </c>
      <c r="AQ9" s="30">
        <v>4.3</v>
      </c>
      <c r="AR9" s="30">
        <v>5</v>
      </c>
      <c r="AS9" s="30">
        <v>5.7</v>
      </c>
      <c r="AT9" s="30">
        <v>6</v>
      </c>
      <c r="AU9" s="30">
        <v>6.4</v>
      </c>
      <c r="AV9" s="30">
        <v>6.6</v>
      </c>
      <c r="AW9" s="30">
        <v>6.5</v>
      </c>
      <c r="AX9" s="30">
        <v>6.5</v>
      </c>
      <c r="AY9" s="30">
        <v>6.2</v>
      </c>
      <c r="AZ9" s="30">
        <v>5.6</v>
      </c>
      <c r="BA9" s="30">
        <v>5.3</v>
      </c>
      <c r="BB9" s="30">
        <v>5.5</v>
      </c>
      <c r="BC9" s="30">
        <v>5.5</v>
      </c>
      <c r="BD9" s="30">
        <v>5</v>
      </c>
      <c r="BE9" s="30">
        <v>4.8</v>
      </c>
      <c r="BF9" s="30">
        <v>4.4000000000000004</v>
      </c>
      <c r="BG9" s="30"/>
      <c r="BH9" s="1" t="s">
        <v>706</v>
      </c>
      <c r="BI9" s="143" t="s">
        <v>708</v>
      </c>
    </row>
    <row r="10" spans="1:61" s="1" customFormat="1" ht="12.5" customHeight="1" x14ac:dyDescent="0.3">
      <c r="B10" s="19" t="s">
        <v>659</v>
      </c>
      <c r="C10" s="20" t="s">
        <v>667</v>
      </c>
      <c r="D10" s="20" t="s">
        <v>62</v>
      </c>
      <c r="E10" s="141">
        <v>150</v>
      </c>
      <c r="F10" s="22" t="s">
        <v>319</v>
      </c>
      <c r="G10" s="40" t="s">
        <v>705</v>
      </c>
      <c r="H10" s="139">
        <v>150</v>
      </c>
      <c r="I10" s="139">
        <v>1350</v>
      </c>
      <c r="J10" s="140" t="s">
        <v>43</v>
      </c>
      <c r="K10" s="140">
        <v>9.0500000000000007</v>
      </c>
      <c r="L10" s="32" t="s">
        <v>13</v>
      </c>
      <c r="M10" s="22" t="s">
        <v>10</v>
      </c>
      <c r="N10" s="1" t="s">
        <v>216</v>
      </c>
      <c r="O10" s="30">
        <v>0.28999999999999998</v>
      </c>
      <c r="P10" s="30">
        <v>0.36</v>
      </c>
      <c r="Q10" s="30">
        <v>0.49</v>
      </c>
      <c r="R10" s="30">
        <v>0.57999999999999996</v>
      </c>
      <c r="S10" s="30">
        <v>0.65</v>
      </c>
      <c r="T10" s="30">
        <v>0.67</v>
      </c>
      <c r="U10" s="30">
        <v>0.73</v>
      </c>
      <c r="V10" s="30">
        <v>0.75</v>
      </c>
      <c r="W10" s="30">
        <v>0.74</v>
      </c>
      <c r="X10" s="30">
        <v>0.71</v>
      </c>
      <c r="Y10" s="30">
        <v>0.67</v>
      </c>
      <c r="Z10" s="30">
        <v>0.64</v>
      </c>
      <c r="AA10" s="30">
        <v>0.61</v>
      </c>
      <c r="AB10" s="30">
        <v>0.63</v>
      </c>
      <c r="AC10" s="30">
        <v>0.63</v>
      </c>
      <c r="AD10" s="30">
        <v>0.57999999999999996</v>
      </c>
      <c r="AE10" s="30">
        <v>0.56000000000000005</v>
      </c>
      <c r="AF10" s="30">
        <v>0.52</v>
      </c>
      <c r="AG10" s="136"/>
      <c r="AH10" s="30">
        <f t="shared" si="5"/>
        <v>0.4</v>
      </c>
      <c r="AI10" s="30">
        <f t="shared" si="0"/>
        <v>0.65</v>
      </c>
      <c r="AJ10" s="30">
        <f t="shared" si="1"/>
        <v>0.75</v>
      </c>
      <c r="AK10" s="30">
        <f t="shared" si="2"/>
        <v>0.65</v>
      </c>
      <c r="AL10" s="30">
        <f t="shared" si="3"/>
        <v>0.60000000000000009</v>
      </c>
      <c r="AM10" s="30">
        <f t="shared" si="4"/>
        <v>0.55000000000000004</v>
      </c>
      <c r="AN10" s="136"/>
      <c r="AO10" s="30">
        <v>2.7</v>
      </c>
      <c r="AP10" s="30">
        <v>3.2</v>
      </c>
      <c r="AQ10" s="30">
        <v>4.5</v>
      </c>
      <c r="AR10" s="30">
        <v>5.3</v>
      </c>
      <c r="AS10" s="30">
        <v>5.9</v>
      </c>
      <c r="AT10" s="30">
        <v>6.1</v>
      </c>
      <c r="AU10" s="30">
        <v>6.6</v>
      </c>
      <c r="AV10" s="30">
        <v>6.8</v>
      </c>
      <c r="AW10" s="30">
        <v>6.7</v>
      </c>
      <c r="AX10" s="30">
        <v>6.4</v>
      </c>
      <c r="AY10" s="30">
        <v>6.1</v>
      </c>
      <c r="AZ10" s="30">
        <v>5.8</v>
      </c>
      <c r="BA10" s="30">
        <v>5.6</v>
      </c>
      <c r="BB10" s="30">
        <v>5.7</v>
      </c>
      <c r="BC10" s="30">
        <v>5.7</v>
      </c>
      <c r="BD10" s="30">
        <v>5.2</v>
      </c>
      <c r="BE10" s="30">
        <v>5</v>
      </c>
      <c r="BF10" s="30">
        <v>4.7</v>
      </c>
      <c r="BG10" s="30"/>
      <c r="BH10" s="1" t="s">
        <v>706</v>
      </c>
      <c r="BI10" s="143" t="s">
        <v>708</v>
      </c>
    </row>
    <row r="11" spans="1:61" s="1" customFormat="1" ht="12.5" customHeight="1" x14ac:dyDescent="0.3">
      <c r="B11" s="19" t="s">
        <v>659</v>
      </c>
      <c r="C11" s="20" t="s">
        <v>668</v>
      </c>
      <c r="D11" s="20" t="s">
        <v>62</v>
      </c>
      <c r="E11" s="141">
        <v>200</v>
      </c>
      <c r="F11" s="22" t="s">
        <v>319</v>
      </c>
      <c r="G11" s="40" t="s">
        <v>705</v>
      </c>
      <c r="H11" s="139">
        <v>200</v>
      </c>
      <c r="I11" s="139">
        <v>1350</v>
      </c>
      <c r="J11" s="140" t="s">
        <v>43</v>
      </c>
      <c r="K11" s="140">
        <v>9.32</v>
      </c>
      <c r="L11" s="32" t="s">
        <v>13</v>
      </c>
      <c r="M11" s="22" t="s">
        <v>10</v>
      </c>
      <c r="N11" s="1" t="s">
        <v>216</v>
      </c>
      <c r="O11" s="30">
        <v>0.32</v>
      </c>
      <c r="P11" s="30">
        <v>0.39</v>
      </c>
      <c r="Q11" s="30">
        <v>0.5</v>
      </c>
      <c r="R11" s="30">
        <v>0.6</v>
      </c>
      <c r="S11" s="30">
        <v>0.65</v>
      </c>
      <c r="T11" s="30">
        <v>0.67</v>
      </c>
      <c r="U11" s="30">
        <v>0.72</v>
      </c>
      <c r="V11" s="30">
        <v>0.74</v>
      </c>
      <c r="W11" s="30">
        <v>0.72</v>
      </c>
      <c r="X11" s="30">
        <v>0.69</v>
      </c>
      <c r="Y11" s="30">
        <v>0.67</v>
      </c>
      <c r="Z11" s="30">
        <v>0.65</v>
      </c>
      <c r="AA11" s="30">
        <v>0.6</v>
      </c>
      <c r="AB11" s="30">
        <v>0.63</v>
      </c>
      <c r="AC11" s="30">
        <v>0.63</v>
      </c>
      <c r="AD11" s="30">
        <v>0.57999999999999996</v>
      </c>
      <c r="AE11" s="30">
        <v>0.56000000000000005</v>
      </c>
      <c r="AF11" s="30">
        <v>0.52</v>
      </c>
      <c r="AG11" s="136"/>
      <c r="AH11" s="30">
        <f t="shared" si="5"/>
        <v>0.4</v>
      </c>
      <c r="AI11" s="30">
        <f t="shared" si="0"/>
        <v>0.65</v>
      </c>
      <c r="AJ11" s="30">
        <f t="shared" si="1"/>
        <v>0.75</v>
      </c>
      <c r="AK11" s="30">
        <f t="shared" si="2"/>
        <v>0.65</v>
      </c>
      <c r="AL11" s="30">
        <f t="shared" si="3"/>
        <v>0.60000000000000009</v>
      </c>
      <c r="AM11" s="30">
        <f t="shared" si="4"/>
        <v>0.55000000000000004</v>
      </c>
      <c r="AN11" s="136"/>
      <c r="AO11" s="30">
        <v>3</v>
      </c>
      <c r="AP11" s="30">
        <v>3.6</v>
      </c>
      <c r="AQ11" s="30">
        <v>4.5999999999999996</v>
      </c>
      <c r="AR11" s="30">
        <v>5.6</v>
      </c>
      <c r="AS11" s="30">
        <v>6</v>
      </c>
      <c r="AT11" s="30">
        <v>6.2</v>
      </c>
      <c r="AU11" s="30">
        <v>6.8</v>
      </c>
      <c r="AV11" s="30">
        <v>6.9</v>
      </c>
      <c r="AW11" s="30">
        <v>6.7</v>
      </c>
      <c r="AX11" s="30">
        <v>6.4</v>
      </c>
      <c r="AY11" s="30">
        <v>6.3</v>
      </c>
      <c r="AZ11" s="30">
        <v>6</v>
      </c>
      <c r="BA11" s="30">
        <v>5.6</v>
      </c>
      <c r="BB11" s="30">
        <v>5.9</v>
      </c>
      <c r="BC11" s="30">
        <v>5.8</v>
      </c>
      <c r="BD11" s="30">
        <v>5.4</v>
      </c>
      <c r="BE11" s="30">
        <v>5.2</v>
      </c>
      <c r="BF11" s="30">
        <v>4.8</v>
      </c>
      <c r="BG11" s="30"/>
      <c r="BH11" s="1" t="s">
        <v>706</v>
      </c>
      <c r="BI11" s="143" t="s">
        <v>708</v>
      </c>
    </row>
    <row r="12" spans="1:61" s="1" customFormat="1" ht="12.5" customHeight="1" x14ac:dyDescent="0.3">
      <c r="A12" s="1" t="s">
        <v>658</v>
      </c>
      <c r="B12" s="19" t="s">
        <v>659</v>
      </c>
      <c r="C12" s="20" t="s">
        <v>669</v>
      </c>
      <c r="D12" s="20" t="s">
        <v>8</v>
      </c>
      <c r="E12" s="141">
        <v>100</v>
      </c>
      <c r="F12" s="22" t="s">
        <v>319</v>
      </c>
      <c r="G12" s="40" t="s">
        <v>705</v>
      </c>
      <c r="H12" s="139">
        <v>100</v>
      </c>
      <c r="I12" s="139">
        <v>1000</v>
      </c>
      <c r="J12" s="140" t="s">
        <v>25</v>
      </c>
      <c r="K12" s="140">
        <v>7.48</v>
      </c>
      <c r="L12" s="22" t="s">
        <v>13</v>
      </c>
      <c r="M12" s="22" t="s">
        <v>22</v>
      </c>
      <c r="N12" s="1" t="s">
        <v>135</v>
      </c>
      <c r="O12" s="30">
        <v>0.39</v>
      </c>
      <c r="P12" s="30">
        <v>0.43</v>
      </c>
      <c r="Q12" s="30">
        <v>0.57999999999999996</v>
      </c>
      <c r="R12" s="30">
        <v>0.65</v>
      </c>
      <c r="S12" s="30">
        <v>0.75</v>
      </c>
      <c r="T12" s="30">
        <v>0.74</v>
      </c>
      <c r="U12" s="30">
        <v>0.77</v>
      </c>
      <c r="V12" s="30">
        <v>0.75</v>
      </c>
      <c r="W12" s="30">
        <v>0.74</v>
      </c>
      <c r="X12" s="30">
        <v>0.73</v>
      </c>
      <c r="Y12" s="30">
        <v>0.71</v>
      </c>
      <c r="Z12" s="30">
        <v>0.68</v>
      </c>
      <c r="AA12" s="30">
        <v>0.63</v>
      </c>
      <c r="AB12" s="30">
        <v>0.62</v>
      </c>
      <c r="AC12" s="30">
        <v>0.66</v>
      </c>
      <c r="AD12" s="30">
        <v>0.64</v>
      </c>
      <c r="AE12" s="30">
        <v>0.63</v>
      </c>
      <c r="AF12" s="30">
        <v>0.62</v>
      </c>
      <c r="AG12" s="136"/>
      <c r="AH12" s="30">
        <f t="shared" si="5"/>
        <v>0.45</v>
      </c>
      <c r="AI12" s="30">
        <f t="shared" si="0"/>
        <v>0.70000000000000007</v>
      </c>
      <c r="AJ12" s="30">
        <f t="shared" si="1"/>
        <v>0.75</v>
      </c>
      <c r="AK12" s="30">
        <f t="shared" si="2"/>
        <v>0.70000000000000007</v>
      </c>
      <c r="AL12" s="30">
        <f t="shared" si="3"/>
        <v>0.65</v>
      </c>
      <c r="AM12" s="30">
        <f t="shared" si="4"/>
        <v>0.65</v>
      </c>
      <c r="AN12" s="136"/>
      <c r="AO12" s="30">
        <v>2.9</v>
      </c>
      <c r="AP12" s="30">
        <v>3.2</v>
      </c>
      <c r="AQ12" s="30">
        <v>4.3</v>
      </c>
      <c r="AR12" s="30">
        <v>4.9000000000000004</v>
      </c>
      <c r="AS12" s="30">
        <v>5.6</v>
      </c>
      <c r="AT12" s="30">
        <v>5.5</v>
      </c>
      <c r="AU12" s="30">
        <v>5.7</v>
      </c>
      <c r="AV12" s="30">
        <v>5.6</v>
      </c>
      <c r="AW12" s="30">
        <v>5.5</v>
      </c>
      <c r="AX12" s="30">
        <v>5.5</v>
      </c>
      <c r="AY12" s="30">
        <v>5.3</v>
      </c>
      <c r="AZ12" s="30">
        <v>5.0999999999999996</v>
      </c>
      <c r="BA12" s="30">
        <v>4.7</v>
      </c>
      <c r="BB12" s="30">
        <v>4.7</v>
      </c>
      <c r="BC12" s="30">
        <v>4.9000000000000004</v>
      </c>
      <c r="BD12" s="30">
        <v>4.8</v>
      </c>
      <c r="BE12" s="30">
        <v>4.7</v>
      </c>
      <c r="BF12" s="30">
        <v>4.5999999999999996</v>
      </c>
      <c r="BG12" s="30"/>
      <c r="BH12" s="1" t="s">
        <v>706</v>
      </c>
      <c r="BI12" s="143" t="s">
        <v>707</v>
      </c>
    </row>
    <row r="13" spans="1:61" s="1" customFormat="1" ht="12.5" customHeight="1" x14ac:dyDescent="0.3">
      <c r="B13" s="19" t="s">
        <v>659</v>
      </c>
      <c r="C13" s="20" t="s">
        <v>670</v>
      </c>
      <c r="D13" s="20" t="s">
        <v>8</v>
      </c>
      <c r="E13" s="141">
        <v>150</v>
      </c>
      <c r="F13" s="22" t="s">
        <v>319</v>
      </c>
      <c r="G13" s="40" t="s">
        <v>705</v>
      </c>
      <c r="H13" s="139">
        <v>150</v>
      </c>
      <c r="I13" s="139">
        <v>1000</v>
      </c>
      <c r="J13" s="140" t="s">
        <v>25</v>
      </c>
      <c r="K13" s="140">
        <v>7.75</v>
      </c>
      <c r="L13" s="22" t="s">
        <v>13</v>
      </c>
      <c r="M13" s="22" t="s">
        <v>22</v>
      </c>
      <c r="N13" s="1" t="s">
        <v>135</v>
      </c>
      <c r="O13" s="30">
        <v>0.39</v>
      </c>
      <c r="P13" s="30">
        <v>0.47</v>
      </c>
      <c r="Q13" s="30">
        <v>0.59</v>
      </c>
      <c r="R13" s="30">
        <v>0.67</v>
      </c>
      <c r="S13" s="30">
        <v>0.75</v>
      </c>
      <c r="T13" s="30">
        <v>0.75</v>
      </c>
      <c r="U13" s="30">
        <v>0.77</v>
      </c>
      <c r="V13" s="30">
        <v>0.74</v>
      </c>
      <c r="W13" s="30">
        <v>0.73</v>
      </c>
      <c r="X13" s="30">
        <v>0.71</v>
      </c>
      <c r="Y13" s="30">
        <v>0.68</v>
      </c>
      <c r="Z13" s="30">
        <v>0.66</v>
      </c>
      <c r="AA13" s="30">
        <v>0.65</v>
      </c>
      <c r="AB13" s="30">
        <v>0.63</v>
      </c>
      <c r="AC13" s="30">
        <v>0.66</v>
      </c>
      <c r="AD13" s="30">
        <v>0.64</v>
      </c>
      <c r="AE13" s="30">
        <v>0.63</v>
      </c>
      <c r="AF13" s="30">
        <v>0.62</v>
      </c>
      <c r="AG13" s="136"/>
      <c r="AH13" s="30">
        <f t="shared" si="5"/>
        <v>0.5</v>
      </c>
      <c r="AI13" s="30">
        <f t="shared" si="0"/>
        <v>0.70000000000000007</v>
      </c>
      <c r="AJ13" s="30">
        <f t="shared" si="1"/>
        <v>0.75</v>
      </c>
      <c r="AK13" s="30">
        <f t="shared" si="2"/>
        <v>0.70000000000000007</v>
      </c>
      <c r="AL13" s="30">
        <f t="shared" si="3"/>
        <v>0.65</v>
      </c>
      <c r="AM13" s="30">
        <f t="shared" si="4"/>
        <v>0.65</v>
      </c>
      <c r="AN13" s="136"/>
      <c r="AO13" s="30">
        <v>3.1</v>
      </c>
      <c r="AP13" s="30">
        <v>3.6</v>
      </c>
      <c r="AQ13" s="30">
        <v>4.5999999999999996</v>
      </c>
      <c r="AR13" s="30">
        <v>5.2</v>
      </c>
      <c r="AS13" s="30">
        <v>5.8</v>
      </c>
      <c r="AT13" s="30">
        <v>5.8</v>
      </c>
      <c r="AU13" s="30">
        <v>5.9</v>
      </c>
      <c r="AV13" s="30">
        <v>5.7</v>
      </c>
      <c r="AW13" s="30">
        <v>5.7</v>
      </c>
      <c r="AX13" s="30">
        <v>5.5</v>
      </c>
      <c r="AY13" s="30">
        <v>5.3</v>
      </c>
      <c r="AZ13" s="30">
        <v>5.0999999999999996</v>
      </c>
      <c r="BA13" s="30">
        <v>5</v>
      </c>
      <c r="BB13" s="30">
        <v>4.9000000000000004</v>
      </c>
      <c r="BC13" s="30">
        <v>5.0999999999999996</v>
      </c>
      <c r="BD13" s="30">
        <v>5</v>
      </c>
      <c r="BE13" s="30">
        <v>4.9000000000000004</v>
      </c>
      <c r="BF13" s="30">
        <v>4.8</v>
      </c>
      <c r="BG13" s="30"/>
      <c r="BH13" s="1" t="s">
        <v>706</v>
      </c>
      <c r="BI13" s="143" t="s">
        <v>707</v>
      </c>
    </row>
    <row r="14" spans="1:61" s="1" customFormat="1" ht="12.5" customHeight="1" x14ac:dyDescent="0.3">
      <c r="B14" s="19" t="s">
        <v>659</v>
      </c>
      <c r="C14" s="20" t="s">
        <v>671</v>
      </c>
      <c r="D14" s="20" t="s">
        <v>8</v>
      </c>
      <c r="E14" s="141">
        <v>200</v>
      </c>
      <c r="F14" s="22" t="s">
        <v>319</v>
      </c>
      <c r="G14" s="40" t="s">
        <v>705</v>
      </c>
      <c r="H14" s="139">
        <v>200</v>
      </c>
      <c r="I14" s="139">
        <v>1000</v>
      </c>
      <c r="J14" s="140" t="s">
        <v>25</v>
      </c>
      <c r="K14" s="140">
        <v>8.02</v>
      </c>
      <c r="L14" s="22" t="s">
        <v>13</v>
      </c>
      <c r="M14" s="22" t="s">
        <v>22</v>
      </c>
      <c r="N14" s="1" t="s">
        <v>672</v>
      </c>
      <c r="O14" s="30">
        <v>0.4</v>
      </c>
      <c r="P14" s="30">
        <v>0.53</v>
      </c>
      <c r="Q14" s="30">
        <v>0.61</v>
      </c>
      <c r="R14" s="30">
        <v>0.69</v>
      </c>
      <c r="S14" s="30">
        <v>0.75</v>
      </c>
      <c r="T14" s="30">
        <v>0.74</v>
      </c>
      <c r="U14" s="30">
        <v>0.75</v>
      </c>
      <c r="V14" s="30">
        <v>0.73</v>
      </c>
      <c r="W14" s="30">
        <v>0.71</v>
      </c>
      <c r="X14" s="30">
        <v>0.67</v>
      </c>
      <c r="Y14" s="30">
        <v>0.66</v>
      </c>
      <c r="Z14" s="30">
        <v>0.67</v>
      </c>
      <c r="AA14" s="30">
        <v>0.63</v>
      </c>
      <c r="AB14" s="30">
        <v>0.64</v>
      </c>
      <c r="AC14" s="30">
        <v>0.67</v>
      </c>
      <c r="AD14" s="30">
        <v>0.65</v>
      </c>
      <c r="AE14" s="30">
        <v>0.62</v>
      </c>
      <c r="AF14" s="30">
        <v>0.6</v>
      </c>
      <c r="AG14" s="136"/>
      <c r="AH14" s="30">
        <f t="shared" si="5"/>
        <v>0.5</v>
      </c>
      <c r="AI14" s="30">
        <f t="shared" si="0"/>
        <v>0.75</v>
      </c>
      <c r="AJ14" s="30">
        <f t="shared" si="1"/>
        <v>0.75</v>
      </c>
      <c r="AK14" s="30">
        <f t="shared" si="2"/>
        <v>0.65</v>
      </c>
      <c r="AL14" s="30">
        <f t="shared" si="3"/>
        <v>0.65</v>
      </c>
      <c r="AM14" s="30">
        <f t="shared" si="4"/>
        <v>0.60000000000000009</v>
      </c>
      <c r="AN14" s="136"/>
      <c r="AO14" s="30">
        <v>3.2</v>
      </c>
      <c r="AP14" s="30">
        <v>4.3</v>
      </c>
      <c r="AQ14" s="30">
        <v>4.9000000000000004</v>
      </c>
      <c r="AR14" s="30">
        <v>5.5</v>
      </c>
      <c r="AS14" s="30">
        <v>6</v>
      </c>
      <c r="AT14" s="30">
        <v>5.9</v>
      </c>
      <c r="AU14" s="30">
        <v>6</v>
      </c>
      <c r="AV14" s="30">
        <v>5.8</v>
      </c>
      <c r="AW14" s="30">
        <v>5.7</v>
      </c>
      <c r="AX14" s="30">
        <v>5.4</v>
      </c>
      <c r="AY14" s="30">
        <v>5.3</v>
      </c>
      <c r="AZ14" s="30">
        <v>5.4</v>
      </c>
      <c r="BA14" s="30">
        <v>5.0999999999999996</v>
      </c>
      <c r="BB14" s="30">
        <v>5.0999999999999996</v>
      </c>
      <c r="BC14" s="30">
        <v>5.3</v>
      </c>
      <c r="BD14" s="30">
        <v>5.2</v>
      </c>
      <c r="BE14" s="30">
        <v>4.9000000000000004</v>
      </c>
      <c r="BF14" s="30">
        <v>4.8</v>
      </c>
      <c r="BG14" s="30"/>
      <c r="BH14" s="1" t="s">
        <v>706</v>
      </c>
      <c r="BI14" s="143" t="s">
        <v>707</v>
      </c>
    </row>
    <row r="15" spans="1:61" s="1" customFormat="1" ht="12.5" customHeight="1" x14ac:dyDescent="0.3">
      <c r="A15" s="1" t="s">
        <v>673</v>
      </c>
      <c r="B15" s="19" t="s">
        <v>709</v>
      </c>
      <c r="C15" s="1" t="s">
        <v>674</v>
      </c>
      <c r="D15" s="20" t="s">
        <v>93</v>
      </c>
      <c r="E15" s="138">
        <v>50</v>
      </c>
      <c r="F15" s="22" t="s">
        <v>319</v>
      </c>
      <c r="G15" s="22" t="s">
        <v>513</v>
      </c>
      <c r="H15" s="22">
        <v>55</v>
      </c>
      <c r="I15" s="22"/>
      <c r="J15" s="22"/>
      <c r="K15" s="22"/>
      <c r="L15" s="22" t="s">
        <v>43</v>
      </c>
      <c r="M15" s="22" t="s">
        <v>51</v>
      </c>
      <c r="N15" s="22" t="s">
        <v>76</v>
      </c>
      <c r="O15" s="30">
        <v>0.2</v>
      </c>
      <c r="P15" s="30">
        <v>0.25</v>
      </c>
      <c r="Q15" s="30">
        <v>0.41</v>
      </c>
      <c r="R15" s="30">
        <v>0.73</v>
      </c>
      <c r="S15" s="30">
        <v>0.88</v>
      </c>
      <c r="T15" s="30">
        <v>0.94</v>
      </c>
      <c r="U15" s="30">
        <v>0.91</v>
      </c>
      <c r="V15" s="30">
        <v>0.93</v>
      </c>
      <c r="W15" s="30">
        <v>0.93</v>
      </c>
      <c r="X15" s="30">
        <v>0.97</v>
      </c>
      <c r="Y15" s="30">
        <v>0.96</v>
      </c>
      <c r="Z15" s="30">
        <v>0.97</v>
      </c>
      <c r="AA15" s="30">
        <v>1.05</v>
      </c>
      <c r="AB15" s="30">
        <v>0.96</v>
      </c>
      <c r="AC15" s="30">
        <v>1.01</v>
      </c>
      <c r="AD15" s="30">
        <v>0.99</v>
      </c>
      <c r="AE15" s="30">
        <v>0.8</v>
      </c>
      <c r="AF15" s="30">
        <v>0.62</v>
      </c>
      <c r="AG15" s="136"/>
      <c r="AH15" s="30">
        <f t="shared" si="5"/>
        <v>0.30000000000000004</v>
      </c>
      <c r="AI15" s="30">
        <f t="shared" si="0"/>
        <v>0.85000000000000009</v>
      </c>
      <c r="AJ15" s="30">
        <f t="shared" si="1"/>
        <v>0.9</v>
      </c>
      <c r="AK15" s="30">
        <f t="shared" si="2"/>
        <v>0.95000000000000007</v>
      </c>
      <c r="AL15" s="30">
        <f t="shared" si="3"/>
        <v>1</v>
      </c>
      <c r="AM15" s="30">
        <f t="shared" si="4"/>
        <v>0.8</v>
      </c>
      <c r="AN15" s="136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  <c r="AZ15" s="30"/>
      <c r="BA15" s="30"/>
      <c r="BB15" s="30"/>
      <c r="BC15" s="30"/>
      <c r="BD15" s="30"/>
      <c r="BE15" s="30"/>
      <c r="BF15" s="30"/>
      <c r="BG15" s="30"/>
      <c r="BH15" s="1" t="s">
        <v>710</v>
      </c>
      <c r="BI15" s="10"/>
    </row>
    <row r="16" spans="1:61" s="1" customFormat="1" ht="12.5" customHeight="1" x14ac:dyDescent="0.3">
      <c r="A16" s="1" t="s">
        <v>675</v>
      </c>
      <c r="B16" s="19" t="s">
        <v>709</v>
      </c>
      <c r="C16" s="52" t="s">
        <v>676</v>
      </c>
      <c r="D16" s="20" t="s">
        <v>8</v>
      </c>
      <c r="E16" s="138">
        <v>50</v>
      </c>
      <c r="F16" s="22" t="s">
        <v>314</v>
      </c>
      <c r="G16" s="22" t="s">
        <v>513</v>
      </c>
      <c r="H16" s="22">
        <v>55</v>
      </c>
      <c r="I16" s="22"/>
      <c r="J16" s="22"/>
      <c r="K16" s="22"/>
      <c r="L16" s="22" t="s">
        <v>43</v>
      </c>
      <c r="M16" s="22" t="s">
        <v>26</v>
      </c>
      <c r="N16" s="1" t="s">
        <v>151</v>
      </c>
      <c r="O16" s="30">
        <v>0.2</v>
      </c>
      <c r="P16" s="30">
        <v>0.27</v>
      </c>
      <c r="Q16" s="30">
        <v>0.46</v>
      </c>
      <c r="R16" s="30">
        <v>0.75</v>
      </c>
      <c r="S16" s="30">
        <v>0.87</v>
      </c>
      <c r="T16" s="30">
        <v>0.92</v>
      </c>
      <c r="U16" s="30">
        <v>0.89</v>
      </c>
      <c r="V16" s="30">
        <v>0.9</v>
      </c>
      <c r="W16" s="30">
        <v>0.9</v>
      </c>
      <c r="X16" s="30">
        <v>0.94</v>
      </c>
      <c r="Y16" s="30">
        <v>0.93</v>
      </c>
      <c r="Z16" s="30">
        <v>0.95</v>
      </c>
      <c r="AA16" s="30">
        <v>0.96</v>
      </c>
      <c r="AB16" s="30">
        <v>0.92</v>
      </c>
      <c r="AC16" s="30">
        <v>0.9</v>
      </c>
      <c r="AD16" s="30">
        <v>0.85</v>
      </c>
      <c r="AE16" s="30">
        <v>0.74</v>
      </c>
      <c r="AF16" s="30">
        <v>0.63</v>
      </c>
      <c r="AG16" s="136"/>
      <c r="AH16" s="30">
        <f t="shared" si="5"/>
        <v>0.30000000000000004</v>
      </c>
      <c r="AI16" s="30">
        <f t="shared" si="0"/>
        <v>0.85000000000000009</v>
      </c>
      <c r="AJ16" s="30">
        <f t="shared" si="1"/>
        <v>0.9</v>
      </c>
      <c r="AK16" s="30">
        <f t="shared" si="2"/>
        <v>0.95000000000000007</v>
      </c>
      <c r="AL16" s="30">
        <f t="shared" si="3"/>
        <v>0.95000000000000007</v>
      </c>
      <c r="AM16" s="30">
        <f t="shared" si="4"/>
        <v>0.75</v>
      </c>
      <c r="AN16" s="136"/>
      <c r="AO16" s="30"/>
      <c r="AP16" s="30"/>
      <c r="AQ16" s="30"/>
      <c r="AR16" s="30"/>
      <c r="AS16" s="30"/>
      <c r="AT16" s="30"/>
      <c r="AU16" s="30"/>
      <c r="AV16" s="30"/>
      <c r="AW16" s="30"/>
      <c r="AX16" s="30"/>
      <c r="AY16" s="30"/>
      <c r="AZ16" s="30"/>
      <c r="BA16" s="30"/>
      <c r="BB16" s="30"/>
      <c r="BC16" s="30"/>
      <c r="BD16" s="30"/>
      <c r="BE16" s="30"/>
      <c r="BF16" s="30"/>
      <c r="BG16" s="30"/>
      <c r="BH16" s="1" t="s">
        <v>710</v>
      </c>
      <c r="BI16" s="10"/>
    </row>
    <row r="17" spans="1:61" s="1" customFormat="1" ht="12.5" customHeight="1" x14ac:dyDescent="0.3">
      <c r="A17" s="1" t="s">
        <v>675</v>
      </c>
      <c r="B17" s="19" t="s">
        <v>709</v>
      </c>
      <c r="C17" s="1" t="s">
        <v>677</v>
      </c>
      <c r="D17" s="20" t="s">
        <v>18</v>
      </c>
      <c r="E17" s="142">
        <v>50</v>
      </c>
      <c r="F17" s="22" t="s">
        <v>314</v>
      </c>
      <c r="G17" s="22" t="s">
        <v>513</v>
      </c>
      <c r="H17" s="22">
        <v>55</v>
      </c>
      <c r="I17" s="22"/>
      <c r="J17" s="22"/>
      <c r="K17" s="22"/>
      <c r="L17" s="22" t="s">
        <v>43</v>
      </c>
      <c r="M17" s="22" t="s">
        <v>26</v>
      </c>
      <c r="N17" s="1" t="s">
        <v>151</v>
      </c>
      <c r="O17" s="30">
        <v>0.21</v>
      </c>
      <c r="P17" s="30">
        <v>0.28000000000000003</v>
      </c>
      <c r="Q17" s="30">
        <v>0.44</v>
      </c>
      <c r="R17" s="30">
        <v>0.72</v>
      </c>
      <c r="S17" s="30">
        <v>0.87</v>
      </c>
      <c r="T17" s="30">
        <v>0.93</v>
      </c>
      <c r="U17" s="30">
        <v>0.9</v>
      </c>
      <c r="V17" s="30">
        <v>0.9</v>
      </c>
      <c r="W17" s="30">
        <v>0.91</v>
      </c>
      <c r="X17" s="30">
        <v>0.94</v>
      </c>
      <c r="Y17" s="30">
        <v>0.94</v>
      </c>
      <c r="Z17" s="30">
        <v>0.95</v>
      </c>
      <c r="AA17" s="30">
        <v>0.96</v>
      </c>
      <c r="AB17" s="30">
        <v>0.93</v>
      </c>
      <c r="AC17" s="30">
        <v>0.91</v>
      </c>
      <c r="AD17" s="30">
        <v>0.85</v>
      </c>
      <c r="AE17" s="30">
        <v>0.74</v>
      </c>
      <c r="AF17" s="30">
        <v>0.63</v>
      </c>
      <c r="AG17" s="136"/>
      <c r="AH17" s="30">
        <f t="shared" si="5"/>
        <v>0.30000000000000004</v>
      </c>
      <c r="AI17" s="30">
        <f t="shared" si="0"/>
        <v>0.85000000000000009</v>
      </c>
      <c r="AJ17" s="30">
        <f t="shared" si="1"/>
        <v>0.9</v>
      </c>
      <c r="AK17" s="30">
        <f t="shared" si="2"/>
        <v>0.95000000000000007</v>
      </c>
      <c r="AL17" s="30">
        <f t="shared" si="3"/>
        <v>0.95000000000000007</v>
      </c>
      <c r="AM17" s="30">
        <f t="shared" si="4"/>
        <v>0.75</v>
      </c>
      <c r="AN17" s="136"/>
      <c r="AO17" s="30"/>
      <c r="AP17" s="30"/>
      <c r="AQ17" s="30"/>
      <c r="AR17" s="30"/>
      <c r="AS17" s="30"/>
      <c r="AT17" s="30"/>
      <c r="AU17" s="30"/>
      <c r="AV17" s="30"/>
      <c r="AW17" s="30"/>
      <c r="AX17" s="30"/>
      <c r="AY17" s="30"/>
      <c r="AZ17" s="30"/>
      <c r="BA17" s="30"/>
      <c r="BB17" s="30"/>
      <c r="BC17" s="30"/>
      <c r="BD17" s="30"/>
      <c r="BE17" s="30"/>
      <c r="BF17" s="30"/>
      <c r="BG17" s="30"/>
      <c r="BH17" s="1" t="s">
        <v>710</v>
      </c>
      <c r="BI17" s="10"/>
    </row>
    <row r="18" spans="1:61" s="1" customFormat="1" ht="12.5" customHeight="1" x14ac:dyDescent="0.3">
      <c r="A18" s="1" t="s">
        <v>673</v>
      </c>
      <c r="B18" s="19" t="s">
        <v>709</v>
      </c>
      <c r="C18" s="1" t="s">
        <v>678</v>
      </c>
      <c r="D18" s="20" t="s">
        <v>129</v>
      </c>
      <c r="E18" s="142">
        <v>50</v>
      </c>
      <c r="F18" s="22" t="s">
        <v>319</v>
      </c>
      <c r="G18" s="22" t="s">
        <v>513</v>
      </c>
      <c r="H18" s="22">
        <v>55</v>
      </c>
      <c r="I18" s="22"/>
      <c r="J18" s="22"/>
      <c r="K18" s="22"/>
      <c r="L18" s="22" t="s">
        <v>43</v>
      </c>
      <c r="M18" s="22" t="s">
        <v>51</v>
      </c>
      <c r="N18" s="22" t="s">
        <v>50</v>
      </c>
      <c r="O18" s="30">
        <v>0.19</v>
      </c>
      <c r="P18" s="30">
        <v>0.25</v>
      </c>
      <c r="Q18" s="30">
        <v>0.42</v>
      </c>
      <c r="R18" s="30">
        <v>0.74</v>
      </c>
      <c r="S18" s="30">
        <v>0.86</v>
      </c>
      <c r="T18" s="30">
        <v>0.94</v>
      </c>
      <c r="U18" s="30">
        <v>0.92</v>
      </c>
      <c r="V18" s="30">
        <v>0.93</v>
      </c>
      <c r="W18" s="30">
        <v>0.93</v>
      </c>
      <c r="X18" s="30">
        <v>0.97</v>
      </c>
      <c r="Y18" s="30">
        <v>0.96</v>
      </c>
      <c r="Z18" s="30">
        <v>0.98</v>
      </c>
      <c r="AA18" s="30">
        <v>0.99</v>
      </c>
      <c r="AB18" s="30">
        <v>0.95</v>
      </c>
      <c r="AC18" s="30">
        <v>0.94</v>
      </c>
      <c r="AD18" s="30">
        <v>0.88</v>
      </c>
      <c r="AE18" s="30">
        <v>0.76</v>
      </c>
      <c r="AF18" s="30">
        <v>0.64</v>
      </c>
      <c r="AG18" s="136"/>
      <c r="AH18" s="30">
        <f t="shared" si="5"/>
        <v>0.30000000000000004</v>
      </c>
      <c r="AI18" s="30">
        <f t="shared" si="0"/>
        <v>0.85000000000000009</v>
      </c>
      <c r="AJ18" s="30">
        <f t="shared" si="1"/>
        <v>0.95000000000000007</v>
      </c>
      <c r="AK18" s="30">
        <f t="shared" si="2"/>
        <v>0.95000000000000007</v>
      </c>
      <c r="AL18" s="30">
        <f t="shared" si="3"/>
        <v>0.95000000000000007</v>
      </c>
      <c r="AM18" s="30">
        <f t="shared" si="4"/>
        <v>0.75</v>
      </c>
      <c r="AN18" s="136"/>
      <c r="AO18" s="30"/>
      <c r="AP18" s="30"/>
      <c r="AQ18" s="30"/>
      <c r="AR18" s="30"/>
      <c r="AS18" s="30"/>
      <c r="AT18" s="30"/>
      <c r="AU18" s="30"/>
      <c r="AV18" s="30"/>
      <c r="AW18" s="30"/>
      <c r="AX18" s="30"/>
      <c r="AY18" s="30"/>
      <c r="AZ18" s="30"/>
      <c r="BA18" s="30"/>
      <c r="BB18" s="30"/>
      <c r="BC18" s="30"/>
      <c r="BD18" s="30"/>
      <c r="BE18" s="30"/>
      <c r="BF18" s="30"/>
      <c r="BG18" s="30"/>
      <c r="BH18" s="1" t="s">
        <v>710</v>
      </c>
      <c r="BI18" s="10"/>
    </row>
    <row r="19" spans="1:61" s="1" customFormat="1" ht="12.5" customHeight="1" x14ac:dyDescent="0.3">
      <c r="A19" s="1" t="s">
        <v>673</v>
      </c>
      <c r="B19" s="19" t="s">
        <v>709</v>
      </c>
      <c r="C19" s="1" t="s">
        <v>679</v>
      </c>
      <c r="D19" s="20" t="s">
        <v>680</v>
      </c>
      <c r="E19" s="142">
        <v>50</v>
      </c>
      <c r="F19" s="22" t="s">
        <v>319</v>
      </c>
      <c r="G19" s="22" t="s">
        <v>513</v>
      </c>
      <c r="H19" s="22">
        <v>55</v>
      </c>
      <c r="I19" s="22"/>
      <c r="J19" s="22"/>
      <c r="K19" s="22"/>
      <c r="L19" s="22" t="s">
        <v>25</v>
      </c>
      <c r="M19" s="22" t="s">
        <v>88</v>
      </c>
      <c r="N19" s="22" t="s">
        <v>197</v>
      </c>
      <c r="O19" s="30">
        <v>0.25</v>
      </c>
      <c r="P19" s="30">
        <v>0.3</v>
      </c>
      <c r="Q19" s="30">
        <v>0.49</v>
      </c>
      <c r="R19" s="30">
        <v>0.74</v>
      </c>
      <c r="S19" s="30">
        <v>0.86</v>
      </c>
      <c r="T19" s="30">
        <v>0.9</v>
      </c>
      <c r="U19" s="30">
        <v>0.86</v>
      </c>
      <c r="V19" s="30">
        <v>0.88</v>
      </c>
      <c r="W19" s="30">
        <v>0.87</v>
      </c>
      <c r="X19" s="30">
        <v>0.9</v>
      </c>
      <c r="Y19" s="30">
        <v>0.88</v>
      </c>
      <c r="Z19" s="30">
        <v>0.89</v>
      </c>
      <c r="AA19" s="30">
        <v>0.88</v>
      </c>
      <c r="AB19" s="30">
        <v>0.82</v>
      </c>
      <c r="AC19" s="30">
        <v>0.77</v>
      </c>
      <c r="AD19" s="30">
        <v>0.7</v>
      </c>
      <c r="AE19" s="30">
        <v>0.57999999999999996</v>
      </c>
      <c r="AF19" s="30">
        <v>0.48</v>
      </c>
      <c r="AG19" s="136"/>
      <c r="AH19" s="30">
        <f t="shared" si="5"/>
        <v>0.35000000000000003</v>
      </c>
      <c r="AI19" s="30">
        <f t="shared" si="0"/>
        <v>0.85000000000000009</v>
      </c>
      <c r="AJ19" s="30">
        <f t="shared" si="1"/>
        <v>0.85000000000000009</v>
      </c>
      <c r="AK19" s="30">
        <f t="shared" si="2"/>
        <v>0.9</v>
      </c>
      <c r="AL19" s="30">
        <f t="shared" si="3"/>
        <v>0.8</v>
      </c>
      <c r="AM19" s="30">
        <f t="shared" si="4"/>
        <v>0.60000000000000009</v>
      </c>
      <c r="AN19" s="136"/>
      <c r="AO19" s="30"/>
      <c r="AP19" s="30"/>
      <c r="AQ19" s="30"/>
      <c r="AR19" s="30"/>
      <c r="AS19" s="30"/>
      <c r="AT19" s="30"/>
      <c r="AU19" s="30"/>
      <c r="AV19" s="30"/>
      <c r="AW19" s="30"/>
      <c r="AX19" s="30"/>
      <c r="AY19" s="30"/>
      <c r="AZ19" s="30"/>
      <c r="BA19" s="30"/>
      <c r="BB19" s="30"/>
      <c r="BC19" s="30"/>
      <c r="BD19" s="30"/>
      <c r="BE19" s="30"/>
      <c r="BF19" s="30"/>
      <c r="BG19" s="30"/>
      <c r="BH19" s="1" t="s">
        <v>710</v>
      </c>
      <c r="BI19" s="10"/>
    </row>
    <row r="20" spans="1:61" s="1" customFormat="1" ht="12.5" customHeight="1" x14ac:dyDescent="0.3">
      <c r="A20" s="1" t="s">
        <v>673</v>
      </c>
      <c r="B20" s="19" t="s">
        <v>709</v>
      </c>
      <c r="C20" s="1" t="s">
        <v>681</v>
      </c>
      <c r="D20" s="20" t="s">
        <v>35</v>
      </c>
      <c r="E20" s="142">
        <v>50</v>
      </c>
      <c r="F20" s="22" t="s">
        <v>319</v>
      </c>
      <c r="G20" s="22" t="s">
        <v>513</v>
      </c>
      <c r="H20" s="22">
        <v>55</v>
      </c>
      <c r="I20" s="22"/>
      <c r="J20" s="22"/>
      <c r="K20" s="22"/>
      <c r="L20" s="22" t="s">
        <v>4</v>
      </c>
      <c r="M20" s="22" t="s">
        <v>68</v>
      </c>
      <c r="N20" s="22" t="s">
        <v>64</v>
      </c>
      <c r="O20" s="30">
        <v>0.35</v>
      </c>
      <c r="P20" s="30">
        <v>0.45</v>
      </c>
      <c r="Q20" s="30">
        <v>0.61</v>
      </c>
      <c r="R20" s="30">
        <v>0.65</v>
      </c>
      <c r="S20" s="30">
        <v>0.7</v>
      </c>
      <c r="T20" s="30">
        <v>0.69</v>
      </c>
      <c r="U20" s="30">
        <v>0.63</v>
      </c>
      <c r="V20" s="30">
        <v>0.63</v>
      </c>
      <c r="W20" s="30">
        <v>0.57999999999999996</v>
      </c>
      <c r="X20" s="30">
        <v>0.55000000000000004</v>
      </c>
      <c r="Y20" s="30">
        <v>0.54</v>
      </c>
      <c r="Z20" s="30">
        <v>0.51</v>
      </c>
      <c r="AA20" s="30">
        <v>0.47</v>
      </c>
      <c r="AB20" s="30">
        <v>0.4</v>
      </c>
      <c r="AC20" s="30">
        <v>0.37</v>
      </c>
      <c r="AD20" s="30">
        <v>0.31</v>
      </c>
      <c r="AE20" s="30">
        <v>0.25</v>
      </c>
      <c r="AF20" s="30">
        <v>0.19</v>
      </c>
      <c r="AG20" s="136"/>
      <c r="AH20" s="30">
        <f t="shared" si="5"/>
        <v>0.45</v>
      </c>
      <c r="AI20" s="30">
        <f t="shared" si="0"/>
        <v>0.70000000000000007</v>
      </c>
      <c r="AJ20" s="30">
        <f t="shared" si="1"/>
        <v>0.60000000000000009</v>
      </c>
      <c r="AK20" s="30">
        <f t="shared" si="2"/>
        <v>0.55000000000000004</v>
      </c>
      <c r="AL20" s="30">
        <f t="shared" si="3"/>
        <v>0.4</v>
      </c>
      <c r="AM20" s="30">
        <f t="shared" si="4"/>
        <v>0.25</v>
      </c>
      <c r="AN20" s="136"/>
      <c r="AO20" s="30"/>
      <c r="AP20" s="30"/>
      <c r="AQ20" s="30"/>
      <c r="AR20" s="30"/>
      <c r="AS20" s="30"/>
      <c r="AT20" s="30"/>
      <c r="AU20" s="30"/>
      <c r="AV20" s="30"/>
      <c r="AW20" s="30"/>
      <c r="AX20" s="30"/>
      <c r="AY20" s="30"/>
      <c r="AZ20" s="30"/>
      <c r="BA20" s="30"/>
      <c r="BB20" s="30"/>
      <c r="BC20" s="30"/>
      <c r="BD20" s="30"/>
      <c r="BE20" s="30"/>
      <c r="BF20" s="30"/>
      <c r="BG20" s="30"/>
      <c r="BH20" s="1" t="s">
        <v>710</v>
      </c>
      <c r="BI20" s="10"/>
    </row>
    <row r="21" spans="1:61" s="1" customFormat="1" ht="12.5" customHeight="1" x14ac:dyDescent="0.3">
      <c r="B21" s="19" t="s">
        <v>709</v>
      </c>
      <c r="C21" s="1" t="s">
        <v>682</v>
      </c>
      <c r="D21" s="20" t="s">
        <v>8</v>
      </c>
      <c r="E21" s="142">
        <v>105</v>
      </c>
      <c r="F21" s="22" t="s">
        <v>319</v>
      </c>
      <c r="G21" s="22" t="s">
        <v>711</v>
      </c>
      <c r="H21" s="22">
        <v>105</v>
      </c>
      <c r="I21" s="22"/>
      <c r="J21" s="22"/>
      <c r="K21" s="22"/>
      <c r="L21" s="22" t="s">
        <v>13</v>
      </c>
      <c r="M21" s="22"/>
      <c r="N21" s="22" t="s">
        <v>135</v>
      </c>
      <c r="O21" s="30">
        <v>0.23</v>
      </c>
      <c r="P21" s="30">
        <v>0.21</v>
      </c>
      <c r="Q21" s="30">
        <v>0.34</v>
      </c>
      <c r="R21" s="30">
        <v>0.43</v>
      </c>
      <c r="S21" s="30">
        <v>0.46</v>
      </c>
      <c r="T21" s="30">
        <v>0.54</v>
      </c>
      <c r="U21" s="30">
        <v>0.59</v>
      </c>
      <c r="V21" s="30">
        <v>0.65</v>
      </c>
      <c r="W21" s="30">
        <v>0.71</v>
      </c>
      <c r="X21" s="30">
        <v>0.75</v>
      </c>
      <c r="Y21" s="30">
        <v>0.81</v>
      </c>
      <c r="Z21" s="30">
        <v>0.83</v>
      </c>
      <c r="AA21" s="30">
        <v>0.84</v>
      </c>
      <c r="AB21" s="30">
        <v>0.79</v>
      </c>
      <c r="AC21" s="30">
        <v>0.78</v>
      </c>
      <c r="AD21" s="30">
        <v>0.77</v>
      </c>
      <c r="AE21" s="30">
        <v>0.75</v>
      </c>
      <c r="AF21" s="30">
        <v>0.69</v>
      </c>
      <c r="AG21" s="136"/>
      <c r="AH21" s="30">
        <f t="shared" ref="AH21:AH34" si="6">IF(AVERAGE(O21:Q21)&lt;1.01,ROUND(AVERAGE(O21:Q21)/0.05,0)*0.05,1)</f>
        <v>0.25</v>
      </c>
      <c r="AI21" s="30">
        <f t="shared" ref="AI21:AI34" si="7">IF(AVERAGE(R21:T21)&lt;1.01,ROUND(AVERAGE(R21:T21)/0.05,0)*0.05,1)</f>
        <v>0.5</v>
      </c>
      <c r="AJ21" s="30">
        <f t="shared" si="1"/>
        <v>0.65</v>
      </c>
      <c r="AK21" s="30">
        <f t="shared" si="2"/>
        <v>0.8</v>
      </c>
      <c r="AL21" s="30">
        <f t="shared" si="3"/>
        <v>0.8</v>
      </c>
      <c r="AM21" s="30">
        <f t="shared" si="4"/>
        <v>0.75</v>
      </c>
      <c r="AN21" s="136"/>
      <c r="AO21" s="30"/>
      <c r="AP21" s="30"/>
      <c r="AQ21" s="30"/>
      <c r="AR21" s="30"/>
      <c r="AS21" s="30"/>
      <c r="AT21" s="30"/>
      <c r="AU21" s="30"/>
      <c r="AV21" s="30"/>
      <c r="AW21" s="30"/>
      <c r="AX21" s="30"/>
      <c r="AY21" s="30"/>
      <c r="AZ21" s="30"/>
      <c r="BA21" s="30"/>
      <c r="BB21" s="30"/>
      <c r="BC21" s="30"/>
      <c r="BD21" s="30"/>
      <c r="BE21" s="30"/>
      <c r="BF21" s="30"/>
      <c r="BG21" s="30"/>
      <c r="BH21" s="1" t="s">
        <v>710</v>
      </c>
      <c r="BI21" s="10"/>
    </row>
    <row r="22" spans="1:61" s="1" customFormat="1" ht="12.5" customHeight="1" x14ac:dyDescent="0.3">
      <c r="B22" s="19" t="s">
        <v>709</v>
      </c>
      <c r="C22" s="1" t="s">
        <v>683</v>
      </c>
      <c r="D22" s="20" t="s">
        <v>8</v>
      </c>
      <c r="E22" s="142">
        <v>105</v>
      </c>
      <c r="F22" s="22" t="s">
        <v>319</v>
      </c>
      <c r="G22" s="22" t="s">
        <v>712</v>
      </c>
      <c r="H22" s="22">
        <v>105</v>
      </c>
      <c r="I22" s="22"/>
      <c r="J22" s="22"/>
      <c r="K22" s="22"/>
      <c r="L22" s="22" t="s">
        <v>13</v>
      </c>
      <c r="M22" s="22"/>
      <c r="N22" s="22" t="s">
        <v>119</v>
      </c>
      <c r="O22" s="30">
        <v>0.45</v>
      </c>
      <c r="P22" s="30">
        <v>0.31</v>
      </c>
      <c r="Q22" s="30">
        <v>0.41</v>
      </c>
      <c r="R22" s="30">
        <v>0.51</v>
      </c>
      <c r="S22" s="30">
        <v>0.59</v>
      </c>
      <c r="T22" s="30">
        <v>0.62</v>
      </c>
      <c r="U22" s="30">
        <v>0.66</v>
      </c>
      <c r="V22" s="30">
        <v>0.7</v>
      </c>
      <c r="W22" s="30">
        <v>0.75</v>
      </c>
      <c r="X22" s="30">
        <v>0.78</v>
      </c>
      <c r="Y22" s="30">
        <v>0.82</v>
      </c>
      <c r="Z22" s="30">
        <v>0.87</v>
      </c>
      <c r="AA22" s="30">
        <v>0.86</v>
      </c>
      <c r="AB22" s="30">
        <v>0.82</v>
      </c>
      <c r="AC22" s="30">
        <v>0.8</v>
      </c>
      <c r="AD22" s="30">
        <v>0.8</v>
      </c>
      <c r="AE22" s="30">
        <v>0.76</v>
      </c>
      <c r="AF22" s="30">
        <v>0.69</v>
      </c>
      <c r="AG22" s="136"/>
      <c r="AH22" s="30">
        <f t="shared" si="6"/>
        <v>0.4</v>
      </c>
      <c r="AI22" s="30">
        <f t="shared" si="7"/>
        <v>0.55000000000000004</v>
      </c>
      <c r="AJ22" s="30">
        <f t="shared" si="1"/>
        <v>0.70000000000000007</v>
      </c>
      <c r="AK22" s="30">
        <f t="shared" si="2"/>
        <v>0.8</v>
      </c>
      <c r="AL22" s="30">
        <f t="shared" si="3"/>
        <v>0.85000000000000009</v>
      </c>
      <c r="AM22" s="30">
        <f t="shared" si="4"/>
        <v>0.75</v>
      </c>
      <c r="AN22" s="136"/>
      <c r="AO22" s="30"/>
      <c r="AP22" s="30"/>
      <c r="AQ22" s="30"/>
      <c r="AR22" s="30"/>
      <c r="AS22" s="30"/>
      <c r="AT22" s="30"/>
      <c r="AU22" s="30"/>
      <c r="AV22" s="30"/>
      <c r="AW22" s="30"/>
      <c r="AX22" s="30"/>
      <c r="AY22" s="30"/>
      <c r="AZ22" s="30"/>
      <c r="BA22" s="30"/>
      <c r="BB22" s="30"/>
      <c r="BC22" s="30"/>
      <c r="BD22" s="30"/>
      <c r="BE22" s="30"/>
      <c r="BF22" s="30"/>
      <c r="BG22" s="30"/>
      <c r="BH22" s="1" t="s">
        <v>710</v>
      </c>
      <c r="BI22" s="10"/>
    </row>
    <row r="23" spans="1:61" s="1" customFormat="1" ht="12.5" customHeight="1" x14ac:dyDescent="0.3">
      <c r="B23" s="19" t="s">
        <v>709</v>
      </c>
      <c r="C23" s="1" t="s">
        <v>684</v>
      </c>
      <c r="D23" s="20" t="s">
        <v>93</v>
      </c>
      <c r="E23" s="142">
        <v>105</v>
      </c>
      <c r="F23" s="22" t="s">
        <v>319</v>
      </c>
      <c r="G23" s="22" t="s">
        <v>527</v>
      </c>
      <c r="H23" s="22">
        <v>105</v>
      </c>
      <c r="I23" s="22"/>
      <c r="J23" s="22"/>
      <c r="K23" s="22"/>
      <c r="L23" s="22" t="s">
        <v>43</v>
      </c>
      <c r="M23" s="22"/>
      <c r="N23" s="22" t="s">
        <v>151</v>
      </c>
      <c r="O23" s="30">
        <v>0.47</v>
      </c>
      <c r="P23" s="30">
        <v>0.43</v>
      </c>
      <c r="Q23" s="30">
        <v>0.5</v>
      </c>
      <c r="R23" s="30">
        <v>0.68</v>
      </c>
      <c r="S23" s="30">
        <v>0.79</v>
      </c>
      <c r="T23" s="30">
        <v>0.79</v>
      </c>
      <c r="U23" s="30">
        <v>0.82</v>
      </c>
      <c r="V23" s="30">
        <v>0.84</v>
      </c>
      <c r="W23" s="30">
        <v>0.85</v>
      </c>
      <c r="X23" s="30">
        <v>0.86</v>
      </c>
      <c r="Y23" s="30">
        <v>0.91</v>
      </c>
      <c r="Z23" s="30">
        <v>0.91</v>
      </c>
      <c r="AA23" s="30">
        <v>0.93</v>
      </c>
      <c r="AB23" s="30">
        <v>0.88</v>
      </c>
      <c r="AC23" s="30">
        <v>0.89</v>
      </c>
      <c r="AD23" s="30">
        <v>0.89</v>
      </c>
      <c r="AE23" s="30">
        <v>0.83</v>
      </c>
      <c r="AF23" s="30">
        <v>0.76</v>
      </c>
      <c r="AG23" s="136"/>
      <c r="AH23" s="30">
        <f t="shared" si="6"/>
        <v>0.45</v>
      </c>
      <c r="AI23" s="30">
        <f t="shared" si="7"/>
        <v>0.75</v>
      </c>
      <c r="AJ23" s="30">
        <f t="shared" si="1"/>
        <v>0.85000000000000009</v>
      </c>
      <c r="AK23" s="30">
        <f t="shared" si="2"/>
        <v>0.9</v>
      </c>
      <c r="AL23" s="30">
        <f t="shared" si="3"/>
        <v>0.9</v>
      </c>
      <c r="AM23" s="30">
        <f t="shared" si="4"/>
        <v>0.85000000000000009</v>
      </c>
      <c r="AN23" s="136"/>
      <c r="AO23" s="30"/>
      <c r="AP23" s="30"/>
      <c r="AQ23" s="30"/>
      <c r="AR23" s="30"/>
      <c r="AS23" s="30"/>
      <c r="AT23" s="30"/>
      <c r="AU23" s="30"/>
      <c r="AV23" s="30"/>
      <c r="AW23" s="30"/>
      <c r="AX23" s="30"/>
      <c r="AY23" s="30"/>
      <c r="AZ23" s="30"/>
      <c r="BA23" s="30"/>
      <c r="BB23" s="30"/>
      <c r="BC23" s="30"/>
      <c r="BD23" s="30"/>
      <c r="BE23" s="30"/>
      <c r="BF23" s="30"/>
      <c r="BG23" s="30"/>
      <c r="BH23" s="1" t="s">
        <v>710</v>
      </c>
      <c r="BI23" s="10"/>
    </row>
    <row r="24" spans="1:61" s="1" customFormat="1" ht="12.5" customHeight="1" x14ac:dyDescent="0.3">
      <c r="B24" s="19" t="s">
        <v>709</v>
      </c>
      <c r="C24" s="1" t="s">
        <v>685</v>
      </c>
      <c r="D24" s="20" t="s">
        <v>8</v>
      </c>
      <c r="E24" s="142">
        <v>105</v>
      </c>
      <c r="F24" s="22" t="s">
        <v>319</v>
      </c>
      <c r="G24" s="22" t="s">
        <v>686</v>
      </c>
      <c r="H24" s="22">
        <v>105</v>
      </c>
      <c r="I24" s="22"/>
      <c r="J24" s="22"/>
      <c r="K24" s="22"/>
      <c r="L24" s="22" t="s">
        <v>43</v>
      </c>
      <c r="M24" s="22"/>
      <c r="N24" s="22" t="s">
        <v>70</v>
      </c>
      <c r="O24" s="30">
        <v>0.42</v>
      </c>
      <c r="P24" s="30">
        <v>0.5</v>
      </c>
      <c r="Q24" s="30">
        <v>0.65</v>
      </c>
      <c r="R24" s="30">
        <v>0.84</v>
      </c>
      <c r="S24" s="30">
        <v>0.96</v>
      </c>
      <c r="T24" s="30">
        <v>0.96</v>
      </c>
      <c r="U24" s="30">
        <v>1.08</v>
      </c>
      <c r="V24" s="30">
        <v>1.03</v>
      </c>
      <c r="W24" s="30">
        <v>1.03</v>
      </c>
      <c r="X24" s="30">
        <v>0.99</v>
      </c>
      <c r="Y24" s="30">
        <v>1</v>
      </c>
      <c r="Z24" s="30">
        <v>1</v>
      </c>
      <c r="AA24" s="30">
        <v>0.98</v>
      </c>
      <c r="AB24" s="30">
        <v>0.95</v>
      </c>
      <c r="AC24" s="30">
        <v>0.94</v>
      </c>
      <c r="AD24" s="30">
        <v>0.94</v>
      </c>
      <c r="AE24" s="30">
        <v>0.89</v>
      </c>
      <c r="AF24" s="30">
        <v>0.85</v>
      </c>
      <c r="AG24" s="136"/>
      <c r="AH24" s="30">
        <f t="shared" si="6"/>
        <v>0.5</v>
      </c>
      <c r="AI24" s="30">
        <f t="shared" si="7"/>
        <v>0.9</v>
      </c>
      <c r="AJ24" s="30">
        <f t="shared" si="1"/>
        <v>1</v>
      </c>
      <c r="AK24" s="30">
        <f t="shared" si="2"/>
        <v>1</v>
      </c>
      <c r="AL24" s="30">
        <f t="shared" si="3"/>
        <v>0.95000000000000007</v>
      </c>
      <c r="AM24" s="30">
        <f t="shared" si="4"/>
        <v>0.9</v>
      </c>
      <c r="AN24" s="136"/>
      <c r="AO24" s="30"/>
      <c r="AP24" s="30"/>
      <c r="AQ24" s="30"/>
      <c r="AR24" s="30"/>
      <c r="AS24" s="30"/>
      <c r="AT24" s="30"/>
      <c r="AU24" s="30"/>
      <c r="AV24" s="30"/>
      <c r="AW24" s="30"/>
      <c r="AX24" s="30"/>
      <c r="AY24" s="30"/>
      <c r="AZ24" s="30"/>
      <c r="BA24" s="30"/>
      <c r="BB24" s="30"/>
      <c r="BC24" s="30"/>
      <c r="BD24" s="30"/>
      <c r="BE24" s="30"/>
      <c r="BF24" s="30"/>
      <c r="BG24" s="30"/>
      <c r="BH24" s="1" t="s">
        <v>710</v>
      </c>
      <c r="BI24" s="10"/>
    </row>
    <row r="25" spans="1:61" s="1" customFormat="1" ht="12.5" customHeight="1" x14ac:dyDescent="0.3">
      <c r="B25" s="19" t="s">
        <v>709</v>
      </c>
      <c r="C25" s="1" t="s">
        <v>687</v>
      </c>
      <c r="D25" s="20" t="s">
        <v>8</v>
      </c>
      <c r="E25" s="142">
        <v>105</v>
      </c>
      <c r="F25" s="22" t="s">
        <v>319</v>
      </c>
      <c r="G25" s="22" t="s">
        <v>688</v>
      </c>
      <c r="H25" s="22">
        <v>105</v>
      </c>
      <c r="I25" s="22"/>
      <c r="J25" s="22"/>
      <c r="K25" s="22"/>
      <c r="L25" s="22" t="s">
        <v>43</v>
      </c>
      <c r="M25" s="22"/>
      <c r="N25" s="22" t="s">
        <v>70</v>
      </c>
      <c r="O25" s="30">
        <v>0.39</v>
      </c>
      <c r="P25" s="30">
        <v>0.47</v>
      </c>
      <c r="Q25" s="30">
        <v>0.69</v>
      </c>
      <c r="R25" s="30">
        <v>0.9</v>
      </c>
      <c r="S25" s="30">
        <v>1.02</v>
      </c>
      <c r="T25" s="30">
        <v>0.96</v>
      </c>
      <c r="U25" s="30">
        <v>1.08</v>
      </c>
      <c r="V25" s="30">
        <v>1.03</v>
      </c>
      <c r="W25" s="30">
        <v>1</v>
      </c>
      <c r="X25" s="30">
        <v>0.97</v>
      </c>
      <c r="Y25" s="30">
        <v>0.98</v>
      </c>
      <c r="Z25" s="30">
        <v>0.99</v>
      </c>
      <c r="AA25" s="30">
        <v>0.98</v>
      </c>
      <c r="AB25" s="30">
        <v>0.95</v>
      </c>
      <c r="AC25" s="30">
        <v>0.95</v>
      </c>
      <c r="AD25" s="30">
        <v>0.94</v>
      </c>
      <c r="AE25" s="30">
        <v>0.92</v>
      </c>
      <c r="AF25" s="30">
        <v>0.87</v>
      </c>
      <c r="AG25" s="136"/>
      <c r="AH25" s="30">
        <f t="shared" si="6"/>
        <v>0.5</v>
      </c>
      <c r="AI25" s="30">
        <f t="shared" si="7"/>
        <v>0.95000000000000007</v>
      </c>
      <c r="AJ25" s="30">
        <f t="shared" si="1"/>
        <v>1</v>
      </c>
      <c r="AK25" s="30">
        <f t="shared" si="2"/>
        <v>1</v>
      </c>
      <c r="AL25" s="30">
        <f t="shared" si="3"/>
        <v>0.95000000000000007</v>
      </c>
      <c r="AM25" s="30">
        <f t="shared" si="4"/>
        <v>0.9</v>
      </c>
      <c r="AN25" s="136"/>
      <c r="AO25" s="30"/>
      <c r="AP25" s="30"/>
      <c r="AQ25" s="30"/>
      <c r="AR25" s="30"/>
      <c r="AS25" s="30"/>
      <c r="AT25" s="30"/>
      <c r="AU25" s="30"/>
      <c r="AV25" s="30"/>
      <c r="AW25" s="30"/>
      <c r="AX25" s="30"/>
      <c r="AY25" s="30"/>
      <c r="AZ25" s="30"/>
      <c r="BA25" s="30"/>
      <c r="BB25" s="30"/>
      <c r="BC25" s="30"/>
      <c r="BD25" s="30"/>
      <c r="BE25" s="30"/>
      <c r="BF25" s="30"/>
      <c r="BG25" s="30"/>
      <c r="BH25" s="1" t="s">
        <v>710</v>
      </c>
      <c r="BI25" s="10"/>
    </row>
    <row r="26" spans="1:61" s="1" customFormat="1" ht="12.5" customHeight="1" x14ac:dyDescent="0.3">
      <c r="B26" s="19" t="s">
        <v>709</v>
      </c>
      <c r="C26" s="1" t="s">
        <v>689</v>
      </c>
      <c r="D26" s="20" t="s">
        <v>93</v>
      </c>
      <c r="E26" s="142">
        <v>105</v>
      </c>
      <c r="F26" s="22" t="s">
        <v>319</v>
      </c>
      <c r="G26" s="22" t="s">
        <v>711</v>
      </c>
      <c r="H26" s="22">
        <v>105</v>
      </c>
      <c r="I26" s="22"/>
      <c r="J26" s="22"/>
      <c r="K26" s="22"/>
      <c r="L26" s="22" t="s">
        <v>13</v>
      </c>
      <c r="M26" s="22"/>
      <c r="N26" s="22" t="s">
        <v>119</v>
      </c>
      <c r="O26" s="30">
        <v>0.28000000000000003</v>
      </c>
      <c r="P26" s="30">
        <v>0.26</v>
      </c>
      <c r="Q26" s="30">
        <v>0.39</v>
      </c>
      <c r="R26" s="30">
        <v>0.49</v>
      </c>
      <c r="S26" s="30">
        <v>0.54</v>
      </c>
      <c r="T26" s="30">
        <v>0.6</v>
      </c>
      <c r="U26" s="30">
        <v>0.68</v>
      </c>
      <c r="V26" s="30">
        <v>0.73</v>
      </c>
      <c r="W26" s="30">
        <v>0.76</v>
      </c>
      <c r="X26" s="30">
        <v>0.79</v>
      </c>
      <c r="Y26" s="30">
        <v>0.84</v>
      </c>
      <c r="Z26" s="30">
        <v>0.88</v>
      </c>
      <c r="AA26" s="30">
        <v>0.86</v>
      </c>
      <c r="AB26" s="30">
        <v>0.84</v>
      </c>
      <c r="AC26" s="30">
        <v>0.83</v>
      </c>
      <c r="AD26" s="30">
        <v>0.85</v>
      </c>
      <c r="AE26" s="30">
        <v>0.83</v>
      </c>
      <c r="AF26" s="30">
        <v>0.76</v>
      </c>
      <c r="AG26" s="136"/>
      <c r="AH26" s="30">
        <f t="shared" si="6"/>
        <v>0.30000000000000004</v>
      </c>
      <c r="AI26" s="30">
        <f t="shared" si="7"/>
        <v>0.55000000000000004</v>
      </c>
      <c r="AJ26" s="30">
        <f t="shared" si="1"/>
        <v>0.70000000000000007</v>
      </c>
      <c r="AK26" s="30">
        <f t="shared" si="2"/>
        <v>0.85000000000000009</v>
      </c>
      <c r="AL26" s="30">
        <f t="shared" si="3"/>
        <v>0.85000000000000009</v>
      </c>
      <c r="AM26" s="30">
        <f t="shared" si="4"/>
        <v>0.8</v>
      </c>
      <c r="AN26" s="136"/>
      <c r="AO26" s="30"/>
      <c r="AP26" s="30"/>
      <c r="AQ26" s="30"/>
      <c r="AR26" s="30"/>
      <c r="AS26" s="30"/>
      <c r="AT26" s="30"/>
      <c r="AU26" s="30"/>
      <c r="AV26" s="30"/>
      <c r="AW26" s="30"/>
      <c r="AX26" s="30"/>
      <c r="AY26" s="30"/>
      <c r="AZ26" s="30"/>
      <c r="BA26" s="30"/>
      <c r="BB26" s="30"/>
      <c r="BC26" s="30"/>
      <c r="BD26" s="30"/>
      <c r="BE26" s="30"/>
      <c r="BF26" s="30"/>
      <c r="BG26" s="30"/>
      <c r="BH26" s="1" t="s">
        <v>710</v>
      </c>
      <c r="BI26" s="10"/>
    </row>
    <row r="27" spans="1:61" s="1" customFormat="1" ht="12.5" customHeight="1" x14ac:dyDescent="0.3">
      <c r="B27" s="19" t="s">
        <v>709</v>
      </c>
      <c r="C27" s="1" t="s">
        <v>690</v>
      </c>
      <c r="D27" s="20" t="s">
        <v>93</v>
      </c>
      <c r="E27" s="142">
        <v>105</v>
      </c>
      <c r="F27" s="22" t="s">
        <v>319</v>
      </c>
      <c r="G27" s="22" t="s">
        <v>712</v>
      </c>
      <c r="H27" s="22">
        <v>105</v>
      </c>
      <c r="I27" s="22"/>
      <c r="J27" s="22"/>
      <c r="K27" s="22"/>
      <c r="L27" s="22" t="s">
        <v>13</v>
      </c>
      <c r="M27" s="22"/>
      <c r="N27" s="22" t="s">
        <v>24</v>
      </c>
      <c r="O27" s="30">
        <v>0.44</v>
      </c>
      <c r="P27" s="30">
        <v>0.39</v>
      </c>
      <c r="Q27" s="30">
        <v>0.46</v>
      </c>
      <c r="R27" s="30">
        <v>0.56999999999999995</v>
      </c>
      <c r="S27" s="30">
        <v>0.63</v>
      </c>
      <c r="T27" s="30">
        <v>0.67</v>
      </c>
      <c r="U27" s="30">
        <v>0.71</v>
      </c>
      <c r="V27" s="30">
        <v>0.75</v>
      </c>
      <c r="W27" s="30">
        <v>0.78</v>
      </c>
      <c r="X27" s="30">
        <v>0.8</v>
      </c>
      <c r="Y27" s="30">
        <v>0.86</v>
      </c>
      <c r="Z27" s="30">
        <v>0.9</v>
      </c>
      <c r="AA27" s="30">
        <v>0.88</v>
      </c>
      <c r="AB27" s="30">
        <v>0.85</v>
      </c>
      <c r="AC27" s="30">
        <v>0.87</v>
      </c>
      <c r="AD27" s="30">
        <v>0.86</v>
      </c>
      <c r="AE27" s="30">
        <v>0.81</v>
      </c>
      <c r="AF27" s="30">
        <v>0.75</v>
      </c>
      <c r="AG27" s="136"/>
      <c r="AH27" s="30">
        <f t="shared" si="6"/>
        <v>0.45</v>
      </c>
      <c r="AI27" s="30">
        <f t="shared" si="7"/>
        <v>0.60000000000000009</v>
      </c>
      <c r="AJ27" s="30">
        <f t="shared" si="1"/>
        <v>0.75</v>
      </c>
      <c r="AK27" s="30">
        <f t="shared" si="2"/>
        <v>0.85000000000000009</v>
      </c>
      <c r="AL27" s="30">
        <f t="shared" si="3"/>
        <v>0.85000000000000009</v>
      </c>
      <c r="AM27" s="30">
        <f t="shared" si="4"/>
        <v>0.8</v>
      </c>
      <c r="AN27" s="136"/>
      <c r="AO27" s="30"/>
      <c r="AP27" s="30"/>
      <c r="AQ27" s="30"/>
      <c r="AR27" s="30"/>
      <c r="AS27" s="30"/>
      <c r="AT27" s="30"/>
      <c r="AU27" s="30"/>
      <c r="AV27" s="30"/>
      <c r="AW27" s="30"/>
      <c r="AX27" s="30"/>
      <c r="AY27" s="30"/>
      <c r="AZ27" s="30"/>
      <c r="BA27" s="30"/>
      <c r="BB27" s="30"/>
      <c r="BC27" s="30"/>
      <c r="BD27" s="30"/>
      <c r="BE27" s="30"/>
      <c r="BF27" s="30"/>
      <c r="BG27" s="30"/>
      <c r="BH27" s="1" t="s">
        <v>710</v>
      </c>
      <c r="BI27" s="10"/>
    </row>
    <row r="28" spans="1:61" s="1" customFormat="1" ht="12.5" customHeight="1" x14ac:dyDescent="0.3">
      <c r="B28" s="19" t="s">
        <v>709</v>
      </c>
      <c r="C28" s="1" t="s">
        <v>691</v>
      </c>
      <c r="D28" s="20" t="s">
        <v>8</v>
      </c>
      <c r="E28" s="142">
        <v>105</v>
      </c>
      <c r="F28" s="22" t="s">
        <v>319</v>
      </c>
      <c r="G28" s="22" t="s">
        <v>692</v>
      </c>
      <c r="H28" s="22">
        <v>105</v>
      </c>
      <c r="I28" s="22"/>
      <c r="J28" s="22"/>
      <c r="K28" s="22"/>
      <c r="L28" s="22" t="s">
        <v>43</v>
      </c>
      <c r="M28" s="22"/>
      <c r="N28" s="22" t="s">
        <v>70</v>
      </c>
      <c r="O28" s="30">
        <v>0.49</v>
      </c>
      <c r="P28" s="30">
        <v>0.48</v>
      </c>
      <c r="Q28" s="30">
        <v>0.54</v>
      </c>
      <c r="R28" s="30">
        <v>0.73</v>
      </c>
      <c r="S28" s="30">
        <v>0.91</v>
      </c>
      <c r="T28" s="30">
        <v>0.92</v>
      </c>
      <c r="U28" s="30">
        <v>1.06</v>
      </c>
      <c r="V28" s="30">
        <v>1.05</v>
      </c>
      <c r="W28" s="30">
        <v>1.05</v>
      </c>
      <c r="X28" s="30">
        <v>1.02</v>
      </c>
      <c r="Y28" s="30">
        <v>1.02</v>
      </c>
      <c r="Z28" s="30">
        <v>0.98</v>
      </c>
      <c r="AA28" s="30">
        <v>0.98</v>
      </c>
      <c r="AB28" s="30">
        <v>0.94</v>
      </c>
      <c r="AC28" s="30">
        <v>0.94</v>
      </c>
      <c r="AD28" s="30">
        <v>0.94</v>
      </c>
      <c r="AE28" s="30">
        <v>0.9</v>
      </c>
      <c r="AF28" s="30">
        <v>0.85</v>
      </c>
      <c r="AG28" s="136"/>
      <c r="AH28" s="30">
        <f t="shared" si="6"/>
        <v>0.5</v>
      </c>
      <c r="AI28" s="30">
        <f t="shared" si="7"/>
        <v>0.85000000000000009</v>
      </c>
      <c r="AJ28" s="30">
        <f t="shared" si="1"/>
        <v>1</v>
      </c>
      <c r="AK28" s="30">
        <f t="shared" si="2"/>
        <v>1</v>
      </c>
      <c r="AL28" s="30">
        <f t="shared" si="3"/>
        <v>0.95000000000000007</v>
      </c>
      <c r="AM28" s="30">
        <f t="shared" si="4"/>
        <v>0.9</v>
      </c>
      <c r="AN28" s="136"/>
      <c r="AO28" s="30"/>
      <c r="AP28" s="30"/>
      <c r="AQ28" s="30"/>
      <c r="AR28" s="30"/>
      <c r="AS28" s="30"/>
      <c r="AT28" s="30"/>
      <c r="AU28" s="30"/>
      <c r="AV28" s="30"/>
      <c r="AW28" s="30"/>
      <c r="AX28" s="30"/>
      <c r="AY28" s="30"/>
      <c r="AZ28" s="30"/>
      <c r="BA28" s="30"/>
      <c r="BB28" s="30"/>
      <c r="BC28" s="30"/>
      <c r="BD28" s="30"/>
      <c r="BE28" s="30"/>
      <c r="BF28" s="30"/>
      <c r="BG28" s="30"/>
      <c r="BH28" s="1" t="s">
        <v>710</v>
      </c>
      <c r="BI28" s="10"/>
    </row>
    <row r="29" spans="1:61" s="1" customFormat="1" ht="12.5" customHeight="1" x14ac:dyDescent="0.3">
      <c r="B29" s="19" t="s">
        <v>709</v>
      </c>
      <c r="C29" s="1" t="s">
        <v>693</v>
      </c>
      <c r="D29" s="20" t="s">
        <v>8</v>
      </c>
      <c r="E29" s="142">
        <v>105</v>
      </c>
      <c r="F29" s="22" t="s">
        <v>319</v>
      </c>
      <c r="G29" s="22" t="s">
        <v>694</v>
      </c>
      <c r="H29" s="22">
        <v>105</v>
      </c>
      <c r="I29" s="22"/>
      <c r="J29" s="22"/>
      <c r="K29" s="22"/>
      <c r="L29" s="22" t="s">
        <v>43</v>
      </c>
      <c r="M29" s="22"/>
      <c r="N29" s="22" t="s">
        <v>70</v>
      </c>
      <c r="O29" s="30">
        <v>0.36</v>
      </c>
      <c r="P29" s="30">
        <v>0.47</v>
      </c>
      <c r="Q29" s="30">
        <v>0.66</v>
      </c>
      <c r="R29" s="30">
        <v>0.88</v>
      </c>
      <c r="S29" s="30">
        <v>0.99</v>
      </c>
      <c r="T29" s="30">
        <v>0.96</v>
      </c>
      <c r="U29" s="30">
        <v>1.0900000000000001</v>
      </c>
      <c r="V29" s="30">
        <v>1.03</v>
      </c>
      <c r="W29" s="30">
        <v>1</v>
      </c>
      <c r="X29" s="30">
        <v>0.98</v>
      </c>
      <c r="Y29" s="30">
        <v>0.97</v>
      </c>
      <c r="Z29" s="30">
        <v>0.98</v>
      </c>
      <c r="AA29" s="30">
        <v>1</v>
      </c>
      <c r="AB29" s="30">
        <v>0.96</v>
      </c>
      <c r="AC29" s="30">
        <v>0.97</v>
      </c>
      <c r="AD29" s="30">
        <v>0.96</v>
      </c>
      <c r="AE29" s="30">
        <v>0.92</v>
      </c>
      <c r="AF29" s="30">
        <v>0.86</v>
      </c>
      <c r="AG29" s="136"/>
      <c r="AH29" s="30">
        <f t="shared" si="6"/>
        <v>0.5</v>
      </c>
      <c r="AI29" s="30">
        <f t="shared" si="7"/>
        <v>0.95000000000000007</v>
      </c>
      <c r="AJ29" s="30">
        <f t="shared" si="1"/>
        <v>1</v>
      </c>
      <c r="AK29" s="30">
        <f t="shared" si="2"/>
        <v>1</v>
      </c>
      <c r="AL29" s="30">
        <f t="shared" si="3"/>
        <v>1</v>
      </c>
      <c r="AM29" s="30">
        <f t="shared" si="4"/>
        <v>0.9</v>
      </c>
      <c r="AN29" s="136"/>
      <c r="AO29" s="30"/>
      <c r="AP29" s="30"/>
      <c r="AQ29" s="30"/>
      <c r="AR29" s="30"/>
      <c r="AS29" s="30"/>
      <c r="AT29" s="30"/>
      <c r="AU29" s="30"/>
      <c r="AV29" s="30"/>
      <c r="AW29" s="30"/>
      <c r="AX29" s="30"/>
      <c r="AY29" s="30"/>
      <c r="AZ29" s="30"/>
      <c r="BA29" s="30"/>
      <c r="BB29" s="30"/>
      <c r="BC29" s="30"/>
      <c r="BD29" s="30"/>
      <c r="BE29" s="30"/>
      <c r="BF29" s="30"/>
      <c r="BG29" s="30"/>
      <c r="BH29" s="1" t="s">
        <v>710</v>
      </c>
      <c r="BI29" s="10"/>
    </row>
    <row r="30" spans="1:61" s="1" customFormat="1" ht="12.5" customHeight="1" x14ac:dyDescent="0.3">
      <c r="B30" s="19" t="s">
        <v>709</v>
      </c>
      <c r="C30" s="1" t="s">
        <v>695</v>
      </c>
      <c r="D30" s="20" t="s">
        <v>8</v>
      </c>
      <c r="E30" s="142">
        <v>105</v>
      </c>
      <c r="F30" s="22" t="s">
        <v>319</v>
      </c>
      <c r="G30" s="22" t="s">
        <v>696</v>
      </c>
      <c r="H30" s="22">
        <v>105</v>
      </c>
      <c r="I30" s="22"/>
      <c r="J30" s="22"/>
      <c r="K30" s="22"/>
      <c r="L30" s="22" t="s">
        <v>43</v>
      </c>
      <c r="M30" s="22"/>
      <c r="N30" s="22" t="s">
        <v>70</v>
      </c>
      <c r="O30" s="30">
        <v>0.42</v>
      </c>
      <c r="P30" s="30">
        <v>0.52</v>
      </c>
      <c r="Q30" s="30">
        <v>0.67</v>
      </c>
      <c r="R30" s="30">
        <v>0.92</v>
      </c>
      <c r="S30" s="30">
        <v>1</v>
      </c>
      <c r="T30" s="30">
        <v>0.95</v>
      </c>
      <c r="U30" s="30">
        <v>1.06</v>
      </c>
      <c r="V30" s="30">
        <v>1.03</v>
      </c>
      <c r="W30" s="30">
        <v>0.99</v>
      </c>
      <c r="X30" s="30">
        <v>0.98</v>
      </c>
      <c r="Y30" s="30">
        <v>0.97</v>
      </c>
      <c r="Z30" s="30">
        <v>0.97</v>
      </c>
      <c r="AA30" s="30">
        <v>1.01</v>
      </c>
      <c r="AB30" s="30">
        <v>0.98</v>
      </c>
      <c r="AC30" s="30">
        <v>0.94</v>
      </c>
      <c r="AD30" s="30">
        <v>0.95</v>
      </c>
      <c r="AE30" s="30">
        <v>0.92</v>
      </c>
      <c r="AF30" s="30">
        <v>0.87</v>
      </c>
      <c r="AG30" s="136"/>
      <c r="AH30" s="30">
        <f t="shared" si="6"/>
        <v>0.55000000000000004</v>
      </c>
      <c r="AI30" s="30">
        <f t="shared" si="7"/>
        <v>0.95000000000000007</v>
      </c>
      <c r="AJ30" s="30">
        <f t="shared" si="1"/>
        <v>1</v>
      </c>
      <c r="AK30" s="30">
        <f t="shared" si="2"/>
        <v>0.95000000000000007</v>
      </c>
      <c r="AL30" s="30">
        <f t="shared" si="3"/>
        <v>1</v>
      </c>
      <c r="AM30" s="30">
        <f t="shared" si="4"/>
        <v>0.9</v>
      </c>
      <c r="AN30" s="136"/>
      <c r="AO30" s="30"/>
      <c r="AP30" s="30"/>
      <c r="AQ30" s="30"/>
      <c r="AR30" s="30"/>
      <c r="AS30" s="30"/>
      <c r="AT30" s="30"/>
      <c r="AU30" s="30"/>
      <c r="AV30" s="30"/>
      <c r="AW30" s="30"/>
      <c r="AX30" s="30"/>
      <c r="AY30" s="30"/>
      <c r="AZ30" s="30"/>
      <c r="BA30" s="30"/>
      <c r="BB30" s="30"/>
      <c r="BC30" s="30"/>
      <c r="BD30" s="30"/>
      <c r="BE30" s="30"/>
      <c r="BF30" s="30"/>
      <c r="BG30" s="30"/>
      <c r="BH30" s="1" t="s">
        <v>710</v>
      </c>
      <c r="BI30" s="10"/>
    </row>
    <row r="31" spans="1:61" s="1" customFormat="1" ht="12.5" customHeight="1" x14ac:dyDescent="0.3">
      <c r="B31" s="19" t="s">
        <v>709</v>
      </c>
      <c r="C31" s="1" t="s">
        <v>697</v>
      </c>
      <c r="D31" s="20" t="s">
        <v>8</v>
      </c>
      <c r="E31" s="142">
        <v>105</v>
      </c>
      <c r="F31" s="22" t="s">
        <v>319</v>
      </c>
      <c r="G31" s="22" t="s">
        <v>527</v>
      </c>
      <c r="H31" s="22">
        <v>105</v>
      </c>
      <c r="I31" s="22"/>
      <c r="J31" s="22"/>
      <c r="K31" s="22"/>
      <c r="L31" s="22" t="s">
        <v>43</v>
      </c>
      <c r="M31" s="22"/>
      <c r="N31" s="22" t="s">
        <v>151</v>
      </c>
      <c r="O31" s="30">
        <v>0.53</v>
      </c>
      <c r="P31" s="30">
        <v>0.44</v>
      </c>
      <c r="Q31" s="30">
        <v>0.51</v>
      </c>
      <c r="R31" s="30">
        <v>0.71</v>
      </c>
      <c r="S31" s="30">
        <v>0.79</v>
      </c>
      <c r="T31" s="30">
        <v>0.79</v>
      </c>
      <c r="U31" s="30">
        <v>0.86</v>
      </c>
      <c r="V31" s="30">
        <v>0.88</v>
      </c>
      <c r="W31" s="30">
        <v>0.86</v>
      </c>
      <c r="X31" s="30">
        <v>0.86</v>
      </c>
      <c r="Y31" s="30">
        <v>0.89</v>
      </c>
      <c r="Z31" s="30">
        <v>0.91</v>
      </c>
      <c r="AA31" s="30">
        <v>0.93</v>
      </c>
      <c r="AB31" s="30">
        <v>0.89</v>
      </c>
      <c r="AC31" s="30">
        <v>0.86</v>
      </c>
      <c r="AD31" s="30">
        <v>0.84</v>
      </c>
      <c r="AE31" s="30">
        <v>0.77</v>
      </c>
      <c r="AF31" s="30">
        <v>0.7</v>
      </c>
      <c r="AG31" s="136"/>
      <c r="AH31" s="30">
        <f t="shared" si="6"/>
        <v>0.5</v>
      </c>
      <c r="AI31" s="30">
        <f t="shared" si="7"/>
        <v>0.75</v>
      </c>
      <c r="AJ31" s="30">
        <f t="shared" si="1"/>
        <v>0.85000000000000009</v>
      </c>
      <c r="AK31" s="30">
        <f t="shared" si="2"/>
        <v>0.9</v>
      </c>
      <c r="AL31" s="30">
        <f t="shared" si="3"/>
        <v>0.9</v>
      </c>
      <c r="AM31" s="30">
        <f t="shared" si="4"/>
        <v>0.75</v>
      </c>
      <c r="AN31" s="136"/>
      <c r="AO31" s="30"/>
      <c r="AP31" s="30"/>
      <c r="AQ31" s="30"/>
      <c r="AR31" s="30"/>
      <c r="AS31" s="30"/>
      <c r="AT31" s="30"/>
      <c r="AU31" s="30"/>
      <c r="AV31" s="30"/>
      <c r="AW31" s="30"/>
      <c r="AX31" s="30"/>
      <c r="AY31" s="30"/>
      <c r="AZ31" s="30"/>
      <c r="BA31" s="30"/>
      <c r="BB31" s="30"/>
      <c r="BC31" s="30"/>
      <c r="BD31" s="30"/>
      <c r="BE31" s="30"/>
      <c r="BF31" s="30"/>
      <c r="BG31" s="30"/>
      <c r="BH31" s="1" t="s">
        <v>710</v>
      </c>
      <c r="BI31" s="10"/>
    </row>
    <row r="32" spans="1:61" s="1" customFormat="1" ht="12.5" customHeight="1" x14ac:dyDescent="0.3">
      <c r="B32" s="19" t="s">
        <v>709</v>
      </c>
      <c r="C32" s="1" t="s">
        <v>698</v>
      </c>
      <c r="D32" s="20" t="s">
        <v>93</v>
      </c>
      <c r="E32" s="142">
        <v>105</v>
      </c>
      <c r="F32" s="22" t="s">
        <v>319</v>
      </c>
      <c r="G32" s="22" t="s">
        <v>686</v>
      </c>
      <c r="H32" s="22">
        <v>105</v>
      </c>
      <c r="I32" s="22"/>
      <c r="J32" s="22"/>
      <c r="K32" s="22"/>
      <c r="L32" s="22" t="s">
        <v>43</v>
      </c>
      <c r="M32" s="22"/>
      <c r="N32" s="22" t="s">
        <v>70</v>
      </c>
      <c r="O32" s="30">
        <v>0.41</v>
      </c>
      <c r="P32" s="30">
        <v>0.52</v>
      </c>
      <c r="Q32" s="30">
        <v>0.63</v>
      </c>
      <c r="R32" s="30">
        <v>0.85</v>
      </c>
      <c r="S32" s="30">
        <v>0.95</v>
      </c>
      <c r="T32" s="30">
        <v>0.97</v>
      </c>
      <c r="U32" s="30">
        <v>1.08</v>
      </c>
      <c r="V32" s="30">
        <v>1.08</v>
      </c>
      <c r="W32" s="30">
        <v>1.05</v>
      </c>
      <c r="X32" s="30">
        <v>1.03</v>
      </c>
      <c r="Y32" s="30">
        <v>1.02</v>
      </c>
      <c r="Z32" s="30">
        <v>1.01</v>
      </c>
      <c r="AA32" s="30">
        <v>1.02</v>
      </c>
      <c r="AB32" s="30">
        <v>1.01</v>
      </c>
      <c r="AC32" s="30">
        <v>0.99</v>
      </c>
      <c r="AD32" s="30">
        <v>1</v>
      </c>
      <c r="AE32" s="30">
        <v>0.97</v>
      </c>
      <c r="AF32" s="30">
        <v>0.94</v>
      </c>
      <c r="AG32" s="136"/>
      <c r="AH32" s="30">
        <f t="shared" si="6"/>
        <v>0.5</v>
      </c>
      <c r="AI32" s="30">
        <f t="shared" si="7"/>
        <v>0.9</v>
      </c>
      <c r="AJ32" s="30">
        <f t="shared" si="1"/>
        <v>1</v>
      </c>
      <c r="AK32" s="30">
        <f t="shared" si="2"/>
        <v>1</v>
      </c>
      <c r="AL32" s="30">
        <f t="shared" si="3"/>
        <v>1</v>
      </c>
      <c r="AM32" s="30">
        <f t="shared" si="4"/>
        <v>0.95000000000000007</v>
      </c>
      <c r="AN32" s="136"/>
      <c r="AO32" s="30"/>
      <c r="AP32" s="30"/>
      <c r="AQ32" s="30"/>
      <c r="AR32" s="30"/>
      <c r="AS32" s="30"/>
      <c r="AT32" s="30"/>
      <c r="AU32" s="30"/>
      <c r="AV32" s="30"/>
      <c r="AW32" s="30"/>
      <c r="AX32" s="30"/>
      <c r="AY32" s="30"/>
      <c r="AZ32" s="30"/>
      <c r="BA32" s="30"/>
      <c r="BB32" s="30"/>
      <c r="BC32" s="30"/>
      <c r="BD32" s="30"/>
      <c r="BE32" s="30"/>
      <c r="BF32" s="30"/>
      <c r="BG32" s="30"/>
      <c r="BH32" s="1" t="s">
        <v>710</v>
      </c>
      <c r="BI32" s="10"/>
    </row>
    <row r="33" spans="2:61" s="1" customFormat="1" ht="12.5" customHeight="1" x14ac:dyDescent="0.3">
      <c r="B33" s="19" t="s">
        <v>709</v>
      </c>
      <c r="C33" s="1" t="s">
        <v>699</v>
      </c>
      <c r="D33" s="20" t="s">
        <v>93</v>
      </c>
      <c r="E33" s="142">
        <v>105</v>
      </c>
      <c r="F33" s="22" t="s">
        <v>319</v>
      </c>
      <c r="G33" s="22" t="s">
        <v>688</v>
      </c>
      <c r="H33" s="22">
        <v>105</v>
      </c>
      <c r="I33" s="22"/>
      <c r="J33" s="22"/>
      <c r="K33" s="22"/>
      <c r="L33" s="22" t="s">
        <v>43</v>
      </c>
      <c r="M33" s="22"/>
      <c r="N33" s="22" t="s">
        <v>70</v>
      </c>
      <c r="O33" s="30">
        <v>0.37</v>
      </c>
      <c r="P33" s="30">
        <v>0.48</v>
      </c>
      <c r="Q33" s="30">
        <v>0.65</v>
      </c>
      <c r="R33" s="30">
        <v>0.92</v>
      </c>
      <c r="S33" s="30">
        <v>1.02</v>
      </c>
      <c r="T33" s="30">
        <v>0.99</v>
      </c>
      <c r="U33" s="30">
        <v>1.1000000000000001</v>
      </c>
      <c r="V33" s="30">
        <v>1.05</v>
      </c>
      <c r="W33" s="30">
        <v>1.05</v>
      </c>
      <c r="X33" s="30">
        <v>1.01</v>
      </c>
      <c r="Y33" s="30">
        <v>1.02</v>
      </c>
      <c r="Z33" s="30">
        <v>1.01</v>
      </c>
      <c r="AA33" s="30">
        <v>1.02</v>
      </c>
      <c r="AB33" s="30">
        <v>1.01</v>
      </c>
      <c r="AC33" s="30">
        <v>0.97</v>
      </c>
      <c r="AD33" s="30">
        <v>1.01</v>
      </c>
      <c r="AE33" s="30">
        <v>0.98</v>
      </c>
      <c r="AF33" s="30">
        <v>0.94</v>
      </c>
      <c r="AG33" s="136"/>
      <c r="AH33" s="30">
        <f t="shared" si="6"/>
        <v>0.5</v>
      </c>
      <c r="AI33" s="30">
        <f t="shared" si="7"/>
        <v>1</v>
      </c>
      <c r="AJ33" s="30">
        <f t="shared" si="1"/>
        <v>1</v>
      </c>
      <c r="AK33" s="30">
        <f t="shared" si="2"/>
        <v>1</v>
      </c>
      <c r="AL33" s="30">
        <f t="shared" si="3"/>
        <v>1</v>
      </c>
      <c r="AM33" s="30">
        <f t="shared" si="4"/>
        <v>1</v>
      </c>
      <c r="AN33" s="136"/>
      <c r="AO33" s="30"/>
      <c r="AP33" s="30"/>
      <c r="AQ33" s="30"/>
      <c r="AR33" s="30"/>
      <c r="AS33" s="30"/>
      <c r="AT33" s="30"/>
      <c r="AU33" s="30"/>
      <c r="AV33" s="30"/>
      <c r="AW33" s="30"/>
      <c r="AX33" s="30"/>
      <c r="AY33" s="30"/>
      <c r="AZ33" s="30"/>
      <c r="BA33" s="30"/>
      <c r="BB33" s="30"/>
      <c r="BC33" s="30"/>
      <c r="BD33" s="30"/>
      <c r="BE33" s="30"/>
      <c r="BF33" s="30"/>
      <c r="BG33" s="30"/>
      <c r="BH33" s="1" t="s">
        <v>710</v>
      </c>
      <c r="BI33" s="10"/>
    </row>
    <row r="34" spans="2:61" s="1" customFormat="1" ht="12.5" customHeight="1" x14ac:dyDescent="0.3">
      <c r="B34" s="19" t="s">
        <v>709</v>
      </c>
      <c r="C34" s="1" t="s">
        <v>700</v>
      </c>
      <c r="D34" s="20" t="s">
        <v>93</v>
      </c>
      <c r="E34" s="142">
        <v>110</v>
      </c>
      <c r="F34" s="22" t="s">
        <v>319</v>
      </c>
      <c r="G34" s="22" t="s">
        <v>688</v>
      </c>
      <c r="H34" s="22">
        <v>110</v>
      </c>
      <c r="I34" s="22"/>
      <c r="J34" s="22"/>
      <c r="K34" s="22"/>
      <c r="L34" s="22" t="s">
        <v>43</v>
      </c>
      <c r="M34" s="22"/>
      <c r="N34" s="22" t="s">
        <v>70</v>
      </c>
      <c r="O34" s="30">
        <v>0.38</v>
      </c>
      <c r="P34" s="30">
        <v>0.51</v>
      </c>
      <c r="Q34" s="30">
        <v>0.67</v>
      </c>
      <c r="R34" s="30">
        <v>0.93</v>
      </c>
      <c r="S34" s="30">
        <v>1.01</v>
      </c>
      <c r="T34" s="30">
        <v>1</v>
      </c>
      <c r="U34" s="30">
        <v>1.1100000000000001</v>
      </c>
      <c r="V34" s="30">
        <v>1.06</v>
      </c>
      <c r="W34" s="30">
        <v>1.04</v>
      </c>
      <c r="X34" s="30">
        <v>0.98</v>
      </c>
      <c r="Y34" s="30">
        <v>1.02</v>
      </c>
      <c r="Z34" s="30">
        <v>1.01</v>
      </c>
      <c r="AA34" s="30">
        <v>1.01</v>
      </c>
      <c r="AB34" s="30">
        <v>1.01</v>
      </c>
      <c r="AC34" s="30">
        <v>1</v>
      </c>
      <c r="AD34" s="30">
        <v>0.99</v>
      </c>
      <c r="AE34" s="30">
        <v>0.99</v>
      </c>
      <c r="AF34" s="30">
        <v>0.94</v>
      </c>
      <c r="AG34" s="136"/>
      <c r="AH34" s="30">
        <f t="shared" si="6"/>
        <v>0.5</v>
      </c>
      <c r="AI34" s="30">
        <f t="shared" si="7"/>
        <v>1</v>
      </c>
      <c r="AJ34" s="30">
        <f t="shared" si="1"/>
        <v>1</v>
      </c>
      <c r="AK34" s="30">
        <f t="shared" si="2"/>
        <v>1</v>
      </c>
      <c r="AL34" s="30">
        <f t="shared" si="3"/>
        <v>1</v>
      </c>
      <c r="AM34" s="30">
        <f t="shared" si="4"/>
        <v>0.95000000000000007</v>
      </c>
      <c r="AN34" s="136"/>
      <c r="AO34" s="30"/>
      <c r="AP34" s="30"/>
      <c r="AQ34" s="30"/>
      <c r="AR34" s="30"/>
      <c r="AS34" s="30"/>
      <c r="AT34" s="30"/>
      <c r="AU34" s="30"/>
      <c r="AV34" s="30"/>
      <c r="AW34" s="30"/>
      <c r="AX34" s="30"/>
      <c r="AY34" s="30"/>
      <c r="AZ34" s="30"/>
      <c r="BA34" s="30"/>
      <c r="BB34" s="30"/>
      <c r="BC34" s="30"/>
      <c r="BD34" s="30"/>
      <c r="BE34" s="30"/>
      <c r="BF34" s="30"/>
      <c r="BG34" s="30"/>
      <c r="BH34" s="1" t="s">
        <v>710</v>
      </c>
      <c r="BI34" s="10"/>
    </row>
  </sheetData>
  <autoFilter ref="A2:BI20" xr:uid="{40401004-A7B7-47C4-89D6-BC644D5F9886}"/>
  <mergeCells count="3">
    <mergeCell ref="O1:AF1"/>
    <mergeCell ref="AH1:AM1"/>
    <mergeCell ref="AO1:BF1"/>
  </mergeCells>
  <conditionalFormatting sqref="C2">
    <cfRule type="duplicateValues" dxfId="6" priority="4" stopIfTrue="1"/>
  </conditionalFormatting>
  <conditionalFormatting sqref="C3:C14">
    <cfRule type="duplicateValues" dxfId="5" priority="6" stopIfTrue="1"/>
  </conditionalFormatting>
  <conditionalFormatting sqref="C21:C34">
    <cfRule type="duplicateValues" dxfId="4" priority="1" stopIfTrue="1"/>
  </conditionalFormatting>
  <conditionalFormatting sqref="C21:C34">
    <cfRule type="duplicateValues" dxfId="3" priority="2" stopIfTrue="1"/>
  </conditionalFormatting>
  <conditionalFormatting sqref="C15:C20">
    <cfRule type="duplicateValues" dxfId="2" priority="895" stopIfTrue="1"/>
  </conditionalFormatting>
  <pageMargins left="0.7" right="0.7" top="0.78740157499999996" bottom="0.78740157499999996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B2736F-7586-4779-BC5E-4E7E8B6D3122}">
  <sheetPr codeName="Tabelle8"/>
  <dimension ref="A1:AE9"/>
  <sheetViews>
    <sheetView tabSelected="1" workbookViewId="0">
      <selection activeCell="G23" sqref="G23"/>
    </sheetView>
  </sheetViews>
  <sheetFormatPr baseColWidth="10" defaultRowHeight="12.5" x14ac:dyDescent="0.25"/>
  <cols>
    <col min="1" max="5" width="10.81640625" style="65" customWidth="1"/>
    <col min="6" max="6" width="53.453125" style="65" bestFit="1" customWidth="1"/>
    <col min="7" max="7" width="53.453125" style="65" customWidth="1"/>
    <col min="8" max="8" width="21.26953125" style="65" bestFit="1" customWidth="1"/>
    <col min="9" max="9" width="10.81640625" style="65" customWidth="1"/>
    <col min="10" max="10" width="9.26953125" style="65" bestFit="1" customWidth="1"/>
    <col min="11" max="11" width="5.453125" style="65" bestFit="1" customWidth="1"/>
    <col min="12" max="12" width="6.7265625" style="65" bestFit="1" customWidth="1"/>
    <col min="13" max="31" width="4.81640625" style="65" bestFit="1" customWidth="1"/>
    <col min="32" max="16384" width="10.90625" style="65"/>
  </cols>
  <sheetData>
    <row r="1" spans="1:31" s="144" customFormat="1" ht="13" customHeight="1" x14ac:dyDescent="0.3">
      <c r="A1" s="1" t="s">
        <v>299</v>
      </c>
      <c r="B1" s="45" t="s">
        <v>300</v>
      </c>
      <c r="C1" s="19" t="s">
        <v>301</v>
      </c>
      <c r="D1" s="11" t="s">
        <v>302</v>
      </c>
      <c r="E1" s="11" t="s">
        <v>303</v>
      </c>
      <c r="F1" s="109" t="s">
        <v>304</v>
      </c>
      <c r="G1" s="11" t="s">
        <v>306</v>
      </c>
      <c r="H1" s="11" t="s">
        <v>307</v>
      </c>
      <c r="I1" s="109"/>
      <c r="J1" s="11" t="s">
        <v>713</v>
      </c>
      <c r="K1" s="11" t="s">
        <v>714</v>
      </c>
      <c r="L1" s="12" t="s">
        <v>715</v>
      </c>
      <c r="M1" s="81">
        <v>63</v>
      </c>
      <c r="N1" s="81">
        <v>100</v>
      </c>
      <c r="O1" s="81">
        <v>125</v>
      </c>
      <c r="P1" s="81">
        <v>160</v>
      </c>
      <c r="Q1" s="81">
        <v>200</v>
      </c>
      <c r="R1" s="81">
        <v>250</v>
      </c>
      <c r="S1" s="81">
        <v>315</v>
      </c>
      <c r="T1" s="81">
        <v>400</v>
      </c>
      <c r="U1" s="81">
        <v>500</v>
      </c>
      <c r="V1" s="81">
        <v>630</v>
      </c>
      <c r="W1" s="81">
        <v>800</v>
      </c>
      <c r="X1" s="81">
        <v>1000</v>
      </c>
      <c r="Y1" s="81">
        <v>1250</v>
      </c>
      <c r="Z1" s="81">
        <v>1600</v>
      </c>
      <c r="AA1" s="81">
        <v>2000</v>
      </c>
      <c r="AB1" s="81">
        <v>2500</v>
      </c>
      <c r="AC1" s="81">
        <v>3150</v>
      </c>
      <c r="AD1" s="81">
        <v>4000</v>
      </c>
      <c r="AE1" s="81">
        <v>5000</v>
      </c>
    </row>
    <row r="2" spans="1:31" s="96" customFormat="1" ht="13" customHeight="1" x14ac:dyDescent="0.3">
      <c r="A2" s="1" t="s">
        <v>716</v>
      </c>
      <c r="B2" s="1" t="s">
        <v>717</v>
      </c>
      <c r="C2" s="20" t="s">
        <v>8</v>
      </c>
      <c r="D2" s="23">
        <v>720</v>
      </c>
      <c r="E2" s="22" t="s">
        <v>314</v>
      </c>
      <c r="F2" s="22" t="s">
        <v>315</v>
      </c>
      <c r="G2" s="22"/>
      <c r="H2" s="22"/>
      <c r="I2" s="22" t="s">
        <v>725</v>
      </c>
      <c r="J2" s="22">
        <v>14</v>
      </c>
      <c r="K2" s="22">
        <v>0</v>
      </c>
      <c r="L2" s="24">
        <v>0</v>
      </c>
      <c r="M2" s="30">
        <v>13.5</v>
      </c>
      <c r="N2" s="30">
        <v>11.1</v>
      </c>
      <c r="O2" s="30">
        <v>8.5</v>
      </c>
      <c r="P2" s="30">
        <v>12.8</v>
      </c>
      <c r="Q2" s="30">
        <v>13.9</v>
      </c>
      <c r="R2" s="30">
        <v>11.8</v>
      </c>
      <c r="S2" s="30">
        <v>12.3</v>
      </c>
      <c r="T2" s="30">
        <v>13.4</v>
      </c>
      <c r="U2" s="30">
        <v>14.2</v>
      </c>
      <c r="V2" s="30">
        <v>13.7</v>
      </c>
      <c r="W2" s="30">
        <v>14.1</v>
      </c>
      <c r="X2" s="30">
        <v>14</v>
      </c>
      <c r="Y2" s="30">
        <v>13.8</v>
      </c>
      <c r="Z2" s="30">
        <v>14.3</v>
      </c>
      <c r="AA2" s="30">
        <v>14.2</v>
      </c>
      <c r="AB2" s="30">
        <v>15</v>
      </c>
      <c r="AC2" s="30">
        <v>14.1</v>
      </c>
      <c r="AD2" s="30">
        <v>15.2</v>
      </c>
      <c r="AE2" s="30">
        <v>15.9</v>
      </c>
    </row>
    <row r="3" spans="1:31" s="96" customFormat="1" ht="12.5" customHeight="1" x14ac:dyDescent="0.3">
      <c r="A3" s="1" t="s">
        <v>716</v>
      </c>
      <c r="B3" s="1" t="s">
        <v>718</v>
      </c>
      <c r="C3" s="20" t="s">
        <v>8</v>
      </c>
      <c r="D3" s="23">
        <v>720</v>
      </c>
      <c r="E3" s="22" t="s">
        <v>314</v>
      </c>
      <c r="F3" s="22" t="s">
        <v>351</v>
      </c>
      <c r="G3" s="22"/>
      <c r="H3" s="22"/>
      <c r="I3" s="22" t="s">
        <v>725</v>
      </c>
      <c r="J3" s="22">
        <v>26</v>
      </c>
      <c r="K3" s="22">
        <v>-1</v>
      </c>
      <c r="L3" s="24">
        <v>-3</v>
      </c>
      <c r="M3" s="30">
        <v>19.7</v>
      </c>
      <c r="N3" s="30">
        <v>18.399999999999999</v>
      </c>
      <c r="O3" s="30">
        <v>16.100000000000001</v>
      </c>
      <c r="P3" s="30">
        <v>18.600000000000001</v>
      </c>
      <c r="Q3" s="30">
        <v>18.5</v>
      </c>
      <c r="R3" s="30">
        <v>16.899999999999999</v>
      </c>
      <c r="S3" s="30">
        <v>15.9</v>
      </c>
      <c r="T3" s="30">
        <v>17.3</v>
      </c>
      <c r="U3" s="30">
        <v>20.8</v>
      </c>
      <c r="V3" s="30">
        <v>22.6</v>
      </c>
      <c r="W3" s="30">
        <v>25</v>
      </c>
      <c r="X3" s="30">
        <v>27.9</v>
      </c>
      <c r="Y3" s="30">
        <v>29.4</v>
      </c>
      <c r="Z3" s="30">
        <v>32</v>
      </c>
      <c r="AA3" s="30">
        <v>32.9</v>
      </c>
      <c r="AB3" s="30">
        <v>35.299999999999997</v>
      </c>
      <c r="AC3" s="30">
        <v>36.5</v>
      </c>
      <c r="AD3" s="30">
        <v>40.5</v>
      </c>
      <c r="AE3" s="30">
        <v>43.6</v>
      </c>
    </row>
    <row r="4" spans="1:31" s="96" customFormat="1" ht="12.5" customHeight="1" x14ac:dyDescent="0.3">
      <c r="A4" s="1" t="s">
        <v>716</v>
      </c>
      <c r="B4" s="1" t="s">
        <v>719</v>
      </c>
      <c r="C4" s="20" t="s">
        <v>8</v>
      </c>
      <c r="D4" s="23">
        <v>720</v>
      </c>
      <c r="E4" s="22" t="s">
        <v>314</v>
      </c>
      <c r="F4" s="22" t="s">
        <v>726</v>
      </c>
      <c r="G4" s="22"/>
      <c r="H4" s="22"/>
      <c r="I4" s="22" t="s">
        <v>725</v>
      </c>
      <c r="J4" s="22">
        <v>52</v>
      </c>
      <c r="K4" s="22">
        <v>-2</v>
      </c>
      <c r="L4" s="24">
        <v>-9</v>
      </c>
      <c r="M4" s="30">
        <v>26.8</v>
      </c>
      <c r="N4" s="30">
        <v>25.6</v>
      </c>
      <c r="O4" s="30">
        <v>29.9</v>
      </c>
      <c r="P4" s="30">
        <v>36.299999999999997</v>
      </c>
      <c r="Q4" s="30">
        <v>37.299999999999997</v>
      </c>
      <c r="R4" s="30">
        <v>41.6</v>
      </c>
      <c r="S4" s="30">
        <v>46.8</v>
      </c>
      <c r="T4" s="30">
        <v>50.6</v>
      </c>
      <c r="U4" s="30">
        <v>55.7</v>
      </c>
      <c r="V4" s="30">
        <v>59.6</v>
      </c>
      <c r="W4" s="30">
        <v>62.9</v>
      </c>
      <c r="X4" s="30">
        <v>66.599999999999994</v>
      </c>
      <c r="Y4" s="30">
        <v>66.7</v>
      </c>
      <c r="Z4" s="30">
        <v>67.099999999999994</v>
      </c>
      <c r="AA4" s="30">
        <v>66.5</v>
      </c>
      <c r="AB4" s="30">
        <v>65.400000000000006</v>
      </c>
      <c r="AC4" s="30">
        <v>65.400000000000006</v>
      </c>
      <c r="AD4" s="30">
        <v>63.9</v>
      </c>
      <c r="AE4" s="30">
        <v>61.5</v>
      </c>
    </row>
    <row r="5" spans="1:31" s="96" customFormat="1" ht="12.5" customHeight="1" x14ac:dyDescent="0.3">
      <c r="A5" s="1" t="s">
        <v>716</v>
      </c>
      <c r="B5" s="1" t="s">
        <v>720</v>
      </c>
      <c r="C5" s="20" t="s">
        <v>8</v>
      </c>
      <c r="D5" s="23">
        <v>720</v>
      </c>
      <c r="E5" s="22" t="s">
        <v>314</v>
      </c>
      <c r="F5" s="22" t="s">
        <v>727</v>
      </c>
      <c r="G5" s="22"/>
      <c r="H5" s="22"/>
      <c r="I5" s="22" t="s">
        <v>725</v>
      </c>
      <c r="J5" s="22">
        <v>56</v>
      </c>
      <c r="K5" s="22">
        <v>-4</v>
      </c>
      <c r="L5" s="24">
        <v>-11</v>
      </c>
      <c r="M5" s="30">
        <v>28.9</v>
      </c>
      <c r="N5" s="30">
        <v>27</v>
      </c>
      <c r="O5" s="30">
        <v>31.9</v>
      </c>
      <c r="P5" s="30">
        <v>38.9</v>
      </c>
      <c r="Q5" s="30">
        <v>43.8</v>
      </c>
      <c r="R5" s="30">
        <v>50</v>
      </c>
      <c r="S5" s="30">
        <v>51.6</v>
      </c>
      <c r="T5" s="30">
        <v>53.6</v>
      </c>
      <c r="U5" s="30">
        <v>56</v>
      </c>
      <c r="V5" s="30">
        <v>58.4</v>
      </c>
      <c r="W5" s="30">
        <v>57.8</v>
      </c>
      <c r="X5" s="30">
        <v>62.4</v>
      </c>
      <c r="Y5" s="30">
        <v>65.3</v>
      </c>
      <c r="Z5" s="30">
        <v>65.5</v>
      </c>
      <c r="AA5" s="30">
        <v>62.9</v>
      </c>
      <c r="AB5" s="30">
        <v>62.9</v>
      </c>
      <c r="AC5" s="30">
        <v>64.7</v>
      </c>
      <c r="AD5" s="30">
        <v>66.599999999999994</v>
      </c>
      <c r="AE5" s="30">
        <v>65.5</v>
      </c>
    </row>
    <row r="6" spans="1:31" s="96" customFormat="1" ht="12.5" customHeight="1" x14ac:dyDescent="0.3">
      <c r="A6" s="1" t="s">
        <v>721</v>
      </c>
      <c r="B6" s="1" t="s">
        <v>722</v>
      </c>
      <c r="C6" s="20" t="s">
        <v>8</v>
      </c>
      <c r="D6" s="23">
        <v>720</v>
      </c>
      <c r="E6" s="22" t="s">
        <v>314</v>
      </c>
      <c r="F6" s="22" t="s">
        <v>351</v>
      </c>
      <c r="G6" s="22"/>
      <c r="H6" s="22"/>
      <c r="I6" s="22" t="s">
        <v>725</v>
      </c>
      <c r="J6" s="22">
        <v>27</v>
      </c>
      <c r="K6" s="22">
        <v>-1</v>
      </c>
      <c r="L6" s="24">
        <v>-3</v>
      </c>
      <c r="M6" s="30">
        <v>19.8</v>
      </c>
      <c r="N6" s="30">
        <v>16.399999999999999</v>
      </c>
      <c r="O6" s="30">
        <v>17.600000000000001</v>
      </c>
      <c r="P6" s="30">
        <v>20.399999999999999</v>
      </c>
      <c r="Q6" s="30">
        <v>19.2</v>
      </c>
      <c r="R6" s="30">
        <v>18.600000000000001</v>
      </c>
      <c r="S6" s="30">
        <v>18.7</v>
      </c>
      <c r="T6" s="30">
        <v>19</v>
      </c>
      <c r="U6" s="30">
        <v>21</v>
      </c>
      <c r="V6" s="30">
        <v>23.4</v>
      </c>
      <c r="W6" s="30">
        <v>26.1</v>
      </c>
      <c r="X6" s="30">
        <v>28.6</v>
      </c>
      <c r="Y6" s="30">
        <v>30.4</v>
      </c>
      <c r="Z6" s="30">
        <v>32.9</v>
      </c>
      <c r="AA6" s="30">
        <v>33.799999999999997</v>
      </c>
      <c r="AB6" s="30">
        <v>35.6</v>
      </c>
      <c r="AC6" s="30">
        <v>37.5</v>
      </c>
      <c r="AD6" s="30">
        <v>40.5</v>
      </c>
      <c r="AE6" s="30">
        <v>44.1</v>
      </c>
    </row>
    <row r="7" spans="1:31" s="96" customFormat="1" ht="12.5" customHeight="1" x14ac:dyDescent="0.3">
      <c r="A7" s="1" t="s">
        <v>721</v>
      </c>
      <c r="B7" s="1" t="s">
        <v>723</v>
      </c>
      <c r="C7" s="20" t="s">
        <v>8</v>
      </c>
      <c r="D7" s="23">
        <v>720</v>
      </c>
      <c r="E7" s="22" t="s">
        <v>314</v>
      </c>
      <c r="F7" s="22" t="s">
        <v>727</v>
      </c>
      <c r="G7" s="22"/>
      <c r="H7" s="22"/>
      <c r="I7" s="22" t="s">
        <v>725</v>
      </c>
      <c r="J7" s="22">
        <v>44</v>
      </c>
      <c r="K7" s="22">
        <v>-1</v>
      </c>
      <c r="L7" s="24">
        <v>-6</v>
      </c>
      <c r="M7" s="30">
        <v>27.6</v>
      </c>
      <c r="N7" s="30">
        <v>25.8</v>
      </c>
      <c r="O7" s="30">
        <v>29.2</v>
      </c>
      <c r="P7" s="30">
        <v>29.9</v>
      </c>
      <c r="Q7" s="30">
        <v>29.4</v>
      </c>
      <c r="R7" s="30">
        <v>29.5</v>
      </c>
      <c r="S7" s="30">
        <v>34</v>
      </c>
      <c r="T7" s="30">
        <v>37.299999999999997</v>
      </c>
      <c r="U7" s="30">
        <v>41.4</v>
      </c>
      <c r="V7" s="30">
        <v>46.1</v>
      </c>
      <c r="W7" s="30">
        <v>50.8</v>
      </c>
      <c r="X7" s="30">
        <v>56.4</v>
      </c>
      <c r="Y7" s="30">
        <v>59.3</v>
      </c>
      <c r="Z7" s="30">
        <v>63.6</v>
      </c>
      <c r="AA7" s="30">
        <v>63.2</v>
      </c>
      <c r="AB7" s="30">
        <v>65.8</v>
      </c>
      <c r="AC7" s="30">
        <v>64.2</v>
      </c>
      <c r="AD7" s="30">
        <v>63.6</v>
      </c>
      <c r="AE7" s="30">
        <v>65.099999999999994</v>
      </c>
    </row>
    <row r="8" spans="1:31" s="96" customFormat="1" ht="12.5" customHeight="1" x14ac:dyDescent="0.3">
      <c r="A8" s="1"/>
      <c r="B8" s="1" t="s">
        <v>724</v>
      </c>
      <c r="C8" s="20" t="s">
        <v>532</v>
      </c>
      <c r="D8" s="23">
        <v>720</v>
      </c>
      <c r="E8" s="22" t="s">
        <v>314</v>
      </c>
      <c r="F8" s="22" t="s">
        <v>728</v>
      </c>
      <c r="G8" s="22" t="s">
        <v>729</v>
      </c>
      <c r="H8" s="145">
        <v>0.37</v>
      </c>
      <c r="I8" s="22" t="s">
        <v>725</v>
      </c>
      <c r="J8" s="22">
        <v>50</v>
      </c>
      <c r="K8" s="22">
        <v>-2</v>
      </c>
      <c r="L8" s="24">
        <v>-7</v>
      </c>
      <c r="M8" s="30">
        <v>28.6</v>
      </c>
      <c r="N8" s="30">
        <v>29.8</v>
      </c>
      <c r="O8" s="30">
        <v>28</v>
      </c>
      <c r="P8" s="30">
        <v>35.299999999999997</v>
      </c>
      <c r="Q8" s="30">
        <v>26.3</v>
      </c>
      <c r="R8" s="30">
        <v>38.4</v>
      </c>
      <c r="S8" s="30">
        <v>42.1</v>
      </c>
      <c r="T8" s="30">
        <v>44.7</v>
      </c>
      <c r="U8" s="30">
        <v>46.3</v>
      </c>
      <c r="V8" s="30">
        <v>51</v>
      </c>
      <c r="W8" s="30">
        <v>56.7</v>
      </c>
      <c r="X8" s="30">
        <v>61</v>
      </c>
      <c r="Y8" s="30">
        <v>65.8</v>
      </c>
      <c r="Z8" s="30">
        <v>65.5</v>
      </c>
      <c r="AA8" s="30">
        <v>62.5</v>
      </c>
      <c r="AB8" s="30">
        <v>60.5</v>
      </c>
      <c r="AC8" s="30">
        <v>60.4</v>
      </c>
      <c r="AD8" s="30">
        <v>60.3</v>
      </c>
      <c r="AE8" s="30">
        <v>59.6</v>
      </c>
    </row>
    <row r="9" spans="1:31" s="96" customFormat="1" ht="12.5" customHeight="1" x14ac:dyDescent="0.3">
      <c r="A9" s="1"/>
      <c r="B9" s="1" t="s">
        <v>724</v>
      </c>
      <c r="C9" s="20" t="s">
        <v>532</v>
      </c>
      <c r="D9" s="23">
        <v>720</v>
      </c>
      <c r="E9" s="22" t="s">
        <v>314</v>
      </c>
      <c r="F9" s="22" t="s">
        <v>728</v>
      </c>
      <c r="G9" s="22" t="s">
        <v>730</v>
      </c>
      <c r="H9" s="145">
        <v>0.37</v>
      </c>
      <c r="I9" s="22" t="s">
        <v>725</v>
      </c>
      <c r="J9" s="22">
        <v>51</v>
      </c>
      <c r="K9" s="22">
        <v>-2</v>
      </c>
      <c r="L9" s="24">
        <v>-7</v>
      </c>
      <c r="M9" s="30">
        <v>29.7</v>
      </c>
      <c r="N9" s="30">
        <v>31.4</v>
      </c>
      <c r="O9" s="30">
        <v>29</v>
      </c>
      <c r="P9" s="30">
        <v>36.5</v>
      </c>
      <c r="Q9" s="30">
        <v>37.200000000000003</v>
      </c>
      <c r="R9" s="30">
        <v>39.4</v>
      </c>
      <c r="S9" s="30">
        <v>42.9</v>
      </c>
      <c r="T9" s="30">
        <v>45.6</v>
      </c>
      <c r="U9" s="30">
        <v>47.7</v>
      </c>
      <c r="V9" s="30">
        <v>52.1</v>
      </c>
      <c r="W9" s="30">
        <v>58.4</v>
      </c>
      <c r="X9" s="30">
        <v>63.3</v>
      </c>
      <c r="Y9" s="30">
        <v>67</v>
      </c>
      <c r="Z9" s="30">
        <v>66.900000000000006</v>
      </c>
      <c r="AA9" s="30">
        <v>63.9</v>
      </c>
      <c r="AB9" s="30">
        <v>61.2</v>
      </c>
      <c r="AC9" s="30">
        <v>61.4</v>
      </c>
      <c r="AD9" s="30">
        <v>61.4</v>
      </c>
      <c r="AE9" s="30">
        <v>61.1</v>
      </c>
    </row>
  </sheetData>
  <conditionalFormatting sqref="B1">
    <cfRule type="duplicateValues" dxfId="1" priority="5" stopIfTrue="1"/>
  </conditionalFormatting>
  <conditionalFormatting sqref="B2:B9">
    <cfRule type="duplicateValues" dxfId="0" priority="2" stopIfTrue="1"/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5</vt:i4>
      </vt:variant>
    </vt:vector>
  </HeadingPairs>
  <TitlesOfParts>
    <vt:vector size="5" baseType="lpstr">
      <vt:lpstr>akustický strop</vt:lpstr>
      <vt:lpstr>akustický ostrov</vt:lpstr>
      <vt:lpstr>baffel</vt:lpstr>
      <vt:lpstr>akustické stěny, L-absorpéry</vt:lpstr>
      <vt:lpstr>podélná zvuková izolace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Richter Martin | Fural</dc:creator>
  <cp:lastModifiedBy>Richter Martin | Fural</cp:lastModifiedBy>
  <dcterms:created xsi:type="dcterms:W3CDTF">2025-10-07T04:11:52Z</dcterms:created>
  <dcterms:modified xsi:type="dcterms:W3CDTF">2025-10-07T04:29:33Z</dcterms:modified>
</cp:coreProperties>
</file>