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fural2.fural.at\Furalsysteme\technik\Wissensmanagement\Prüfzeugnisse\Schallabsorption\Prüfzeugnisse\"/>
    </mc:Choice>
  </mc:AlternateContent>
  <xr:revisionPtr revIDLastSave="0" documentId="13_ncr:1_{F900A018-05E5-4DD2-B015-0AC62F54AC61}" xr6:coauthVersionLast="47" xr6:coauthVersionMax="47" xr10:uidLastSave="{00000000-0000-0000-0000-000000000000}"/>
  <bookViews>
    <workbookView xWindow="-120" yWindow="-120" windowWidth="29040" windowHeight="17520" activeTab="5" xr2:uid="{23CDE2A4-4F4B-470F-8FE9-91AFC11088F7}"/>
  </bookViews>
  <sheets>
    <sheet name="Decke" sheetId="2" r:id="rId1"/>
    <sheet name="Segel" sheetId="3" r:id="rId2"/>
    <sheet name="Baffel" sheetId="4" r:id="rId3"/>
    <sheet name="Akustikwände, L-Absorber" sheetId="5" r:id="rId4"/>
    <sheet name="Längsschalldämmung" sheetId="6" r:id="rId5"/>
    <sheet name="Soft Akustik" sheetId="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3" hidden="1">'Akustikwände, L-Absorber'!$A$2:$BI$20</definedName>
    <definedName name="_xlnm._FilterDatabase" localSheetId="2" hidden="1">Baffel!$A$2:$AP$77</definedName>
    <definedName name="_xlnm._FilterDatabase" localSheetId="0" hidden="1">Decke!$A$2:$AK$194</definedName>
    <definedName name="_xlnm._FilterDatabase" localSheetId="1" hidden="1">Segel!$A$2:$CI$2</definedName>
    <definedName name="_xlnm._FilterDatabase" localSheetId="5" hidden="1">'Soft Akustik'!$A$1:$BK$162</definedName>
    <definedName name="_R1000t">[1]Schalldämmaß!$P$65</definedName>
    <definedName name="_R125t">[1]Schalldämmaß!$M$65</definedName>
    <definedName name="_R2000t">[1]Schalldämmaß!$Q$65</definedName>
    <definedName name="_R250t">[1]Schalldämmaß!$N$65</definedName>
    <definedName name="_R4000t">[1]Schalldämmaß!$R$65</definedName>
    <definedName name="_R500t">[1]Schalldämmaß!$O$65</definedName>
    <definedName name="a">'[1]Absorptionsfläche Kältezentrale'!$S$15</definedName>
    <definedName name="A1000E">'[1]Absorptionsfläche Bibliothek'!$O$17</definedName>
    <definedName name="A1000S">'[1]Absorptionsfläche Kältezentrale'!$O$17</definedName>
    <definedName name="A125E">'[1]Absorptionsfläche Bibliothek'!$L$17</definedName>
    <definedName name="A125s">'[1]Absorptionsfläche Kältezentrale'!$L$17</definedName>
    <definedName name="A2000E">'[1]Absorptionsfläche Bibliothek'!$P$17</definedName>
    <definedName name="A2000S">'[1]Absorptionsfläche Kältezentrale'!$P$17</definedName>
    <definedName name="A250E">'[1]Absorptionsfläche Bibliothek'!$M$17</definedName>
    <definedName name="A250S">'[1]Absorptionsfläche Kältezentrale'!$M$17</definedName>
    <definedName name="A4000E">'[1]Absorptionsfläche Bibliothek'!$Q$17</definedName>
    <definedName name="A4000S">'[1]Absorptionsfläche Kältezentrale'!$Q$17</definedName>
    <definedName name="A500E">'[1]Absorptionsfläche Bibliothek'!$N$17</definedName>
    <definedName name="A500S">'[1]Absorptionsfläche Kältezentrale'!$N$17</definedName>
    <definedName name="ArtnrCover">[2]Mathe!$M$3</definedName>
    <definedName name="ArtnrMat1">[2]Mathe!$J$48</definedName>
    <definedName name="ArtnrMat2">[2]Mathe!$J$49</definedName>
    <definedName name="ArtnrStdCov">[2]Mathe!$N$3</definedName>
    <definedName name="_xlnm.Print_Area" localSheetId="5">'Soft Akustik'!$A$3:$BK$59</definedName>
    <definedName name="_xlnm.Print_Titles" localSheetId="5">'Soft Akustik'!$1:$2</definedName>
    <definedName name="dSkUeberlapp">[3]Mathe!$S$19</definedName>
    <definedName name="firma">#N/A</definedName>
    <definedName name="iArtnrKBoden">[3]Mathe!$S$56</definedName>
    <definedName name="iArtnrKDeckel">[3]Mathe!$S$57</definedName>
    <definedName name="iArtnrMischung">[3]Mathe!$S$31</definedName>
    <definedName name="iArtnrSchaum1">[3]Mathe!$S$29</definedName>
    <definedName name="iArtnrSchaum2">[3]Mathe!$S$30</definedName>
    <definedName name="Ist3cL">[3]Mathe!$E$27</definedName>
    <definedName name="Ist3cR">[3]Mathe!$E$26</definedName>
    <definedName name="IstACP">[2]Mathe!$N$9</definedName>
    <definedName name="IstArtworkOderDd">[2]Mathe!$N$10</definedName>
    <definedName name="IstAtom">[2]Mathe!$N$11</definedName>
    <definedName name="IstB300">[3]Mathe!$E$25</definedName>
    <definedName name="IstBal20">[2]Mathe!$N$12</definedName>
    <definedName name="IstBalance">[2]Mathe!$N$13</definedName>
    <definedName name="IstBalPlus">[2]Mathe!$N$14</definedName>
    <definedName name="IstD600">[3]Mathe!$E$24</definedName>
    <definedName name="IstDS2lagig">[2]Mathe!$N$15</definedName>
    <definedName name="IstEingeschw">[3]Mathe!$E$21</definedName>
    <definedName name="IstElox">[2]Mathe!$N$16</definedName>
    <definedName name="IstFase">[2]Mathe!$N$18</definedName>
    <definedName name="IstFloat">[2]Mathe!$N$19</definedName>
    <definedName name="IstFM">[2]Mathe!$N$20</definedName>
    <definedName name="IstFreiform">[2]Mathe!$N$21</definedName>
    <definedName name="IstHCnc">[2]Mathe!$N$22</definedName>
    <definedName name="IstHv">[2]Mathe!$N$23</definedName>
    <definedName name="IstK20">[2]Mathe!$N$24</definedName>
    <definedName name="IstKasch">[2]Mathe!$N$25</definedName>
    <definedName name="IstKreide">[3]Mathe!$E$23</definedName>
    <definedName name="IstMeyer">[4]Mathe!$N$30</definedName>
    <definedName name="IstPalett">[2]Mathe!$N$26</definedName>
    <definedName name="IstPbS">[3]Mathe!$E$28</definedName>
    <definedName name="IstPolar">[2]Mathe!$N$27</definedName>
    <definedName name="IstPU">[2]Mathe!$N$28</definedName>
    <definedName name="IstRondo">[2]Mathe!$N$29</definedName>
    <definedName name="IstRund">[5]Mathe!$N$30</definedName>
    <definedName name="IstS01">[3]Mathe!$E$29</definedName>
    <definedName name="IstSilikonpap">[3]Mathe!$E$22</definedName>
    <definedName name="IstSolid">[2]Mathe!$N$31</definedName>
    <definedName name="IstSpaltbar">[2]Mathe!$N$32</definedName>
    <definedName name="IstStdBreite">[2]Mathe!$N$33</definedName>
    <definedName name="IstTa">[2]Mathe!$N$17</definedName>
    <definedName name="IstTexfel">[2]Mathe!$N$36</definedName>
    <definedName name="IstTNut">[2]Mathe!$N$37</definedName>
    <definedName name="IstVCnc">[2]Mathe!$N$38</definedName>
    <definedName name="IstWaffel">[2]Mathe!$N$39</definedName>
    <definedName name="IstWafMini">[2]Mathe!$N$40</definedName>
    <definedName name="IstWilltec">[2]Mathe!$N$41</definedName>
    <definedName name="ksBCoat">[2]Mathe!$K$67</definedName>
    <definedName name="ksDProfDs">[2]Mathe!$D$47</definedName>
    <definedName name="ksL3Profile">[2]Mathe!$D$46</definedName>
    <definedName name="kStdPB">[2]Mathe!$J$4</definedName>
    <definedName name="kStdPD">[2]Mathe!$J$5</definedName>
    <definedName name="kStdPL">[2]Mathe!$J$3</definedName>
    <definedName name="l1000s">[1]Schalleistungspegel!$I$17</definedName>
    <definedName name="l100s">[1]Schalleistungspegel!$I$17</definedName>
    <definedName name="l125s">[1]Schalleistungspegel!$F$17</definedName>
    <definedName name="l2000s">[1]Schalleistungspegel!$J$17</definedName>
    <definedName name="l250s">[1]Schalleistungspegel!$G$17</definedName>
    <definedName name="l4000s">[1]Schalleistungspegel!$K$17</definedName>
    <definedName name="l500s">[1]Schalleistungspegel!$H$17</definedName>
    <definedName name="lcperiode">[6]hilfswerte!$B$1</definedName>
    <definedName name="listezeitraum">[6]hilfswerte!$A$1:$A$2</definedName>
    <definedName name="MatUse">[2]Kalkulation!$J$10</definedName>
    <definedName name="mPaintPerM2">[2]Mathe!$K$66</definedName>
    <definedName name="nBoxesPerPal">[2]Mathe!$J$27</definedName>
    <definedName name="nCoatPass">[2]Mathe!$K$59</definedName>
    <definedName name="nK90Rill">[2]Mathe!$M$6</definedName>
    <definedName name="nKleberS">[2]Mathe!$D$64</definedName>
    <definedName name="nLyPerBlock">[2]Mathe!$J$14</definedName>
    <definedName name="nLyPerBox">[2]Mathe!$J$23</definedName>
    <definedName name="nLyVCnc">[2]Mathe!$D$29</definedName>
    <definedName name="nMontProf">[2]Mathe!$K$82</definedName>
    <definedName name="nPalett">[2]Mathe!$J$28</definedName>
    <definedName name="nPerBox">[2]Mathe!$J$26</definedName>
    <definedName name="nPerLog">[3]Mathe!$S$3</definedName>
    <definedName name="nPerPanel">[2]Mathe!$J$13</definedName>
    <definedName name="nST">[2]Kalkulation!$K$4</definedName>
    <definedName name="nVerpAnz">[3]Kalkulation!$K$5</definedName>
    <definedName name="nVp">[2]Kalkulation!$K$5</definedName>
    <definedName name="PB">#REF!</definedName>
    <definedName name="PD">#REF!</definedName>
    <definedName name="planjahr">#N/A</definedName>
    <definedName name="sAbdiUse">[3]Mathe!$S$25</definedName>
    <definedName name="sAtomSchn">[2]Mathe!$D$41</definedName>
    <definedName name="sBoxB">[2]Mathe!$J$10</definedName>
    <definedName name="sBoxH">[2]Mathe!$J$11</definedName>
    <definedName name="sBoxL">[2]Mathe!$J$9</definedName>
    <definedName name="sDstVCnc">[2]Mathe!$D$30</definedName>
    <definedName name="sEluBlatt">[2]Mathe!$J$52</definedName>
    <definedName name="sFarbeAuto">[3]Mathe!$S$28</definedName>
    <definedName name="sInnenVp">[3]Kalkulation!$H$2</definedName>
    <definedName name="sKasch">[2]Mathe!$N$53</definedName>
    <definedName name="sLBalLang">[2]Mathe!$J$54</definedName>
    <definedName name="sLBalStd">[2]Mathe!$J$53</definedName>
    <definedName name="sLCoat">[2]Mathe!$K$73</definedName>
    <definedName name="sMatB">[2]Mathe!$J$7</definedName>
    <definedName name="sMatD">[2]Mathe!$J$8</definedName>
    <definedName name="sMaterial">#REF!</definedName>
    <definedName name="sMatL">[2]Mathe!$J$6</definedName>
    <definedName name="sMaxL">[2]Mathe!$J$46</definedName>
    <definedName name="sMischung">[3]Kalkulation!$E$2</definedName>
    <definedName name="sPB">[2]Kalkulation!$F$6</definedName>
    <definedName name="sPD">[2]Kalkulation!$G$6</definedName>
    <definedName name="sPL">[2]Kalkulation!$E$6</definedName>
    <definedName name="sProduct">#REF!</definedName>
    <definedName name="sProdukt">[3]Kalkulation!$D$2</definedName>
    <definedName name="sRH">[3]Kalkulation!$G$2</definedName>
    <definedName name="sRhAuto">[3]Mathe!$S$5</definedName>
    <definedName name="sSchaumLief">[3]Kalkulation!$I$2</definedName>
    <definedName name="strAcoustUse">[2]Mathe!$J$30</definedName>
    <definedName name="strFreitext">[2]Kalkulation!$I$2</definedName>
    <definedName name="strMaterial">[2]Kalkulation!$F$2</definedName>
    <definedName name="strProdukt">[2]Kalkulation!$C$2</definedName>
    <definedName name="strRundDm">[2]Mathe!$C$15</definedName>
    <definedName name="strZusatz1">[2]Kalkulation!$D$2</definedName>
    <definedName name="strZusatz2">[2]Kalkulation!$E$2</definedName>
    <definedName name="strZusatz3">[2]Kalkulation!$G$2</definedName>
    <definedName name="strZusatz4">[2]Kalkulation!$H$2</definedName>
    <definedName name="_xlnm.Criteria" localSheetId="5">'Soft Akustik'!#REF!</definedName>
    <definedName name="sZusatz1">[5]Kalkulation!$D$2</definedName>
    <definedName name="sZusatz3">[5]Kalkulation!$G$2</definedName>
    <definedName name="sZusatz4">[5]Kalkulation!$H$2</definedName>
    <definedName name="tAtomAufl">[2]Mathe!$D$43</definedName>
    <definedName name="tCoatEdges">[2]Mathe!$K$62</definedName>
    <definedName name="tDsMont">[2]Mathe!$D$52</definedName>
    <definedName name="tKaschRue">[2]Mathe!$N$51</definedName>
    <definedName name="tSpalter">[2]Mathe!$D$59</definedName>
    <definedName name="vAtom">[2]Mathe!$D$36</definedName>
    <definedName name="vCoat">[2]Mathe!$K$76</definedName>
    <definedName name="vfMikrowelle">[3]Mathe!$S$13</definedName>
    <definedName name="vKasch">[2]Mathe!$N$52</definedName>
    <definedName name="volSikaflex">[2]Mathe!$F$80</definedName>
    <definedName name="vVCnc">[2]Mathe!$D$26</definedName>
    <definedName name="wImprgMass">[3]Mathe!$S$9</definedName>
    <definedName name="wPK">[3]Mathe!$S$16</definedName>
    <definedName name="wSchaumNass">[3]Kalkulation!$I$3</definedName>
    <definedName name="wSchaumRoh">[3]Mathe!$S$7</definedName>
    <definedName name="wSchaumTrFkt">[3]Mathe!$S$8</definedName>
    <definedName name="wSK">[3]Mathe!$S$18</definedName>
    <definedName name="Z_1D2DDE20_E9B3_4351_B119_4791217635BD_.wvu.Cols" localSheetId="5" hidden="1">'Soft Akustik'!#REF!,'Soft Akustik'!#REF!,'Soft Akustik'!#REF!,'Soft Akustik'!#REF!,'Soft Akustik'!#REF!,'Soft Akustik'!#REF!,'Soft Akustik'!$AO:$AQ</definedName>
    <definedName name="Z_1D2DDE20_E9B3_4351_B119_4791217635BD_.wvu.FilterData" localSheetId="5" hidden="1">'Soft Akustik'!$A:$C</definedName>
    <definedName name="Z_1D2DDE20_E9B3_4351_B119_4791217635BD_.wvu.PrintArea" localSheetId="5" hidden="1">'Soft Akustik'!$A$1:$BJ$30</definedName>
    <definedName name="Z_1D2DDE20_E9B3_4351_B119_4791217635BD_.wvu.PrintTitles" localSheetId="5" hidden="1">'Soft Akustik'!$1:$2</definedName>
    <definedName name="Z_27E5FE69_33B4_41AB_AC66_053610885205_.wvu.Cols" localSheetId="5" hidden="1">'Soft Akustik'!#REF!,'Soft Akustik'!#REF!,'Soft Akustik'!#REF!,'Soft Akustik'!#REF!,'Soft Akustik'!#REF!,'Soft Akustik'!#REF!,'Soft Akustik'!$AO:$AQ</definedName>
    <definedName name="Z_27E5FE69_33B4_41AB_AC66_053610885205_.wvu.FilterData" localSheetId="5" hidden="1">'Soft Akustik'!$A:$C</definedName>
    <definedName name="Z_27E5FE69_33B4_41AB_AC66_053610885205_.wvu.PrintArea" localSheetId="5" hidden="1">'Soft Akustik'!$A$1:$BJ$30</definedName>
    <definedName name="Z_27E5FE69_33B4_41AB_AC66_053610885205_.wvu.PrintTitles" localSheetId="5" hidden="1">'Soft Akustik'!$1:$2</definedName>
    <definedName name="Z_2ABC1BDA_4053_42EF_98D7_0AEEAE70EFC6_.wvu.Cols" localSheetId="5" hidden="1">'Soft Akustik'!#REF!,'Soft Akustik'!#REF!,'Soft Akustik'!#REF!,'Soft Akustik'!#REF!,'Soft Akustik'!#REF!,'Soft Akustik'!#REF!,'Soft Akustik'!$AO:$AQ</definedName>
    <definedName name="Z_2ABC1BDA_4053_42EF_98D7_0AEEAE70EFC6_.wvu.FilterData" localSheetId="5" hidden="1">'Soft Akustik'!$A:$C</definedName>
    <definedName name="Z_2ABC1BDA_4053_42EF_98D7_0AEEAE70EFC6_.wvu.PrintArea" localSheetId="5" hidden="1">'Soft Akustik'!$A$1:$BJ$30</definedName>
    <definedName name="Z_2ABC1BDA_4053_42EF_98D7_0AEEAE70EFC6_.wvu.PrintTitles" localSheetId="5" hidden="1">'Soft Akustik'!$1:$2</definedName>
    <definedName name="Z_2D28C1EA_EB5F_41C0_BE76_0439267E3B82_.wvu.Cols" localSheetId="5" hidden="1">'Soft Akustik'!#REF!,'Soft Akustik'!#REF!,'Soft Akustik'!#REF!,'Soft Akustik'!#REF!,'Soft Akustik'!#REF!,'Soft Akustik'!#REF!,'Soft Akustik'!$AO:$AQ</definedName>
    <definedName name="Z_2D28C1EA_EB5F_41C0_BE76_0439267E3B82_.wvu.FilterData" localSheetId="5" hidden="1">'Soft Akustik'!$A:$C</definedName>
    <definedName name="Z_2D28C1EA_EB5F_41C0_BE76_0439267E3B82_.wvu.PrintArea" localSheetId="5" hidden="1">'Soft Akustik'!$A$1:$BJ$30</definedName>
    <definedName name="Z_2D28C1EA_EB5F_41C0_BE76_0439267E3B82_.wvu.PrintTitles" localSheetId="5" hidden="1">'Soft Akustik'!$1:$2</definedName>
    <definedName name="Z_8885041D_07B0_4953_89E0_C3A4B16B7B18_.wvu.Cols" localSheetId="5" hidden="1">'Soft Akustik'!#REF!,'Soft Akustik'!#REF!,'Soft Akustik'!#REF!,'Soft Akustik'!#REF!,'Soft Akustik'!#REF!,'Soft Akustik'!#REF!,'Soft Akustik'!$AO:$AQ</definedName>
    <definedName name="Z_8885041D_07B0_4953_89E0_C3A4B16B7B18_.wvu.FilterData" localSheetId="5" hidden="1">'Soft Akustik'!$A:$C</definedName>
    <definedName name="Z_8885041D_07B0_4953_89E0_C3A4B16B7B18_.wvu.PrintArea" localSheetId="5" hidden="1">'Soft Akustik'!$A$1:$BJ$30</definedName>
    <definedName name="Z_8885041D_07B0_4953_89E0_C3A4B16B7B18_.wvu.PrintTitles" localSheetId="5" hidden="1">'Soft Akustik'!$1:$2</definedName>
    <definedName name="Z_E9C1BE0B_CDC8_4777_B5A5_1A9CAB8C3F32_.wvu.Cols" localSheetId="5" hidden="1">'Soft Akustik'!#REF!,'Soft Akustik'!#REF!,'Soft Akustik'!#REF!,'Soft Akustik'!#REF!,'Soft Akustik'!#REF!,'Soft Akustik'!#REF!,'Soft Akustik'!$AO:$AQ</definedName>
    <definedName name="Z_E9C1BE0B_CDC8_4777_B5A5_1A9CAB8C3F32_.wvu.FilterData" localSheetId="5" hidden="1">'Soft Akustik'!$A:$C</definedName>
    <definedName name="Z_E9C1BE0B_CDC8_4777_B5A5_1A9CAB8C3F32_.wvu.PrintArea" localSheetId="5" hidden="1">'Soft Akustik'!$A$1:$BJ$30</definedName>
    <definedName name="Z_E9C1BE0B_CDC8_4777_B5A5_1A9CAB8C3F32_.wvu.PrintTitles" localSheetId="5" hidden="1">'Soft Akustik'!$1:$2</definedName>
    <definedName name="Z_FD6ABE78_4850_4769_9404_E34FDA89CE9A_.wvu.FilterData" localSheetId="5" hidden="1">'Soft Akustik'!$A$1:$BK$35</definedName>
    <definedName name="Z_FD6ABE78_4850_4769_9404_E34FDA89CE9A_.wvu.PrintArea" localSheetId="5" hidden="1">'Soft Akustik'!$A$1:$BK$30</definedName>
    <definedName name="Z_FD6ABE78_4850_4769_9404_E34FDA89CE9A_.wvu.PrintTitles" localSheetId="5" hidden="1">'Soft Akustik'!$1:$2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62" i="7" l="1"/>
  <c r="K162" i="7"/>
  <c r="E162" i="7"/>
  <c r="BK162" i="7"/>
  <c r="BJ162" i="7"/>
  <c r="AN162" i="7"/>
  <c r="AM162" i="7"/>
  <c r="AL162" i="7"/>
  <c r="AK162" i="7"/>
  <c r="AJ162" i="7"/>
  <c r="AI162" i="7"/>
  <c r="AG162" i="7"/>
  <c r="AF162" i="7"/>
  <c r="AE162" i="7"/>
  <c r="AD162" i="7"/>
  <c r="AC162" i="7"/>
  <c r="AB162" i="7"/>
  <c r="AA162" i="7"/>
  <c r="Z162" i="7"/>
  <c r="Y162" i="7"/>
  <c r="X162" i="7"/>
  <c r="W162" i="7"/>
  <c r="V162" i="7"/>
  <c r="U162" i="7"/>
  <c r="T162" i="7"/>
  <c r="S162" i="7"/>
  <c r="R162" i="7"/>
  <c r="Q162" i="7"/>
  <c r="P162" i="7"/>
  <c r="O162" i="7"/>
  <c r="N162" i="7"/>
  <c r="M162" i="7"/>
  <c r="L162" i="7"/>
  <c r="H162" i="7"/>
  <c r="G162" i="7"/>
  <c r="C162" i="7"/>
  <c r="A162" i="7"/>
  <c r="BI161" i="7"/>
  <c r="BH161" i="7"/>
  <c r="BG161" i="7"/>
  <c r="BF161" i="7"/>
  <c r="BE161" i="7"/>
  <c r="BD161" i="7"/>
  <c r="BC161" i="7"/>
  <c r="BB161" i="7"/>
  <c r="BA161" i="7"/>
  <c r="AZ161" i="7"/>
  <c r="AY161" i="7"/>
  <c r="AX161" i="7"/>
  <c r="AW161" i="7"/>
  <c r="AV161" i="7"/>
  <c r="AU161" i="7"/>
  <c r="AT161" i="7"/>
  <c r="AS161" i="7"/>
  <c r="AR161" i="7"/>
  <c r="AQ161" i="7"/>
  <c r="AP161" i="7"/>
  <c r="AO161" i="7"/>
  <c r="AH161" i="7"/>
  <c r="BI160" i="7"/>
  <c r="BH160" i="7"/>
  <c r="BG160" i="7"/>
  <c r="BF160" i="7"/>
  <c r="BE160" i="7"/>
  <c r="BD160" i="7"/>
  <c r="BC160" i="7"/>
  <c r="BB160" i="7"/>
  <c r="BA160" i="7"/>
  <c r="AZ160" i="7"/>
  <c r="AY160" i="7"/>
  <c r="AX160" i="7"/>
  <c r="AW160" i="7"/>
  <c r="AV160" i="7"/>
  <c r="AU160" i="7"/>
  <c r="AT160" i="7"/>
  <c r="AS160" i="7"/>
  <c r="AR160" i="7"/>
  <c r="AQ160" i="7"/>
  <c r="AP160" i="7"/>
  <c r="AO160" i="7"/>
  <c r="AH160" i="7"/>
  <c r="BI159" i="7"/>
  <c r="BH159" i="7"/>
  <c r="BG159" i="7"/>
  <c r="BF159" i="7"/>
  <c r="BE159" i="7"/>
  <c r="BD159" i="7"/>
  <c r="BC159" i="7"/>
  <c r="BB159" i="7"/>
  <c r="BA159" i="7"/>
  <c r="AZ159" i="7"/>
  <c r="AY159" i="7"/>
  <c r="AX159" i="7"/>
  <c r="AW159" i="7"/>
  <c r="AV159" i="7"/>
  <c r="AU159" i="7"/>
  <c r="AT159" i="7"/>
  <c r="AS159" i="7"/>
  <c r="AR159" i="7"/>
  <c r="AQ159" i="7"/>
  <c r="AP159" i="7"/>
  <c r="AO159" i="7"/>
  <c r="AH159" i="7"/>
  <c r="BI158" i="7"/>
  <c r="BH158" i="7"/>
  <c r="BG158" i="7"/>
  <c r="BF158" i="7"/>
  <c r="BE158" i="7"/>
  <c r="BD158" i="7"/>
  <c r="BC158" i="7"/>
  <c r="BB158" i="7"/>
  <c r="BA158" i="7"/>
  <c r="AZ158" i="7"/>
  <c r="AY158" i="7"/>
  <c r="AX158" i="7"/>
  <c r="AW158" i="7"/>
  <c r="AV158" i="7"/>
  <c r="AU158" i="7"/>
  <c r="AT158" i="7"/>
  <c r="AS158" i="7"/>
  <c r="AR158" i="7"/>
  <c r="AQ158" i="7"/>
  <c r="AP158" i="7"/>
  <c r="AO158" i="7"/>
  <c r="AH158" i="7"/>
  <c r="BI157" i="7"/>
  <c r="BH157" i="7"/>
  <c r="BG157" i="7"/>
  <c r="BF157" i="7"/>
  <c r="BE157" i="7"/>
  <c r="BD157" i="7"/>
  <c r="BC157" i="7"/>
  <c r="BB157" i="7"/>
  <c r="BA157" i="7"/>
  <c r="AZ157" i="7"/>
  <c r="AY157" i="7"/>
  <c r="AX157" i="7"/>
  <c r="AW157" i="7"/>
  <c r="AV157" i="7"/>
  <c r="AU157" i="7"/>
  <c r="AT157" i="7"/>
  <c r="AS157" i="7"/>
  <c r="AR157" i="7"/>
  <c r="AQ157" i="7"/>
  <c r="AP157" i="7"/>
  <c r="AO157" i="7"/>
  <c r="AH157" i="7"/>
  <c r="BI156" i="7"/>
  <c r="BH156" i="7"/>
  <c r="BG156" i="7"/>
  <c r="BF156" i="7"/>
  <c r="BE156" i="7"/>
  <c r="BD156" i="7"/>
  <c r="BC156" i="7"/>
  <c r="BB156" i="7"/>
  <c r="BA156" i="7"/>
  <c r="AZ156" i="7"/>
  <c r="AY156" i="7"/>
  <c r="AX156" i="7"/>
  <c r="AW156" i="7"/>
  <c r="AV156" i="7"/>
  <c r="AU156" i="7"/>
  <c r="AT156" i="7"/>
  <c r="AS156" i="7"/>
  <c r="AR156" i="7"/>
  <c r="AQ156" i="7"/>
  <c r="AP156" i="7"/>
  <c r="AO156" i="7"/>
  <c r="AH156" i="7"/>
  <c r="BI155" i="7"/>
  <c r="BH155" i="7"/>
  <c r="BG155" i="7"/>
  <c r="BF155" i="7"/>
  <c r="BE155" i="7"/>
  <c r="BD155" i="7"/>
  <c r="BC155" i="7"/>
  <c r="BB155" i="7"/>
  <c r="BA155" i="7"/>
  <c r="AZ155" i="7"/>
  <c r="AY155" i="7"/>
  <c r="AX155" i="7"/>
  <c r="AW155" i="7"/>
  <c r="AV155" i="7"/>
  <c r="AU155" i="7"/>
  <c r="AT155" i="7"/>
  <c r="AS155" i="7"/>
  <c r="AR155" i="7"/>
  <c r="AQ155" i="7"/>
  <c r="AP155" i="7"/>
  <c r="AO155" i="7"/>
  <c r="AH155" i="7"/>
  <c r="BI154" i="7"/>
  <c r="BH154" i="7"/>
  <c r="BG154" i="7"/>
  <c r="BF154" i="7"/>
  <c r="BE154" i="7"/>
  <c r="BD154" i="7"/>
  <c r="BC154" i="7"/>
  <c r="BB154" i="7"/>
  <c r="BA154" i="7"/>
  <c r="AZ154" i="7"/>
  <c r="AY154" i="7"/>
  <c r="AX154" i="7"/>
  <c r="AW154" i="7"/>
  <c r="AV154" i="7"/>
  <c r="AU154" i="7"/>
  <c r="AT154" i="7"/>
  <c r="AS154" i="7"/>
  <c r="AR154" i="7"/>
  <c r="AQ154" i="7"/>
  <c r="AP154" i="7"/>
  <c r="AO154" i="7"/>
  <c r="AH154" i="7"/>
  <c r="BI153" i="7"/>
  <c r="BH153" i="7"/>
  <c r="BG153" i="7"/>
  <c r="BF153" i="7"/>
  <c r="BE153" i="7"/>
  <c r="BD153" i="7"/>
  <c r="BC153" i="7"/>
  <c r="BB153" i="7"/>
  <c r="BA153" i="7"/>
  <c r="AZ153" i="7"/>
  <c r="AY153" i="7"/>
  <c r="AX153" i="7"/>
  <c r="AW153" i="7"/>
  <c r="AV153" i="7"/>
  <c r="AU153" i="7"/>
  <c r="AT153" i="7"/>
  <c r="AS153" i="7"/>
  <c r="AR153" i="7"/>
  <c r="AQ153" i="7"/>
  <c r="AP153" i="7"/>
  <c r="AO153" i="7"/>
  <c r="AH153" i="7"/>
  <c r="BI152" i="7"/>
  <c r="BH152" i="7"/>
  <c r="BG152" i="7"/>
  <c r="BF152" i="7"/>
  <c r="BE152" i="7"/>
  <c r="BD152" i="7"/>
  <c r="BC152" i="7"/>
  <c r="BB152" i="7"/>
  <c r="BA152" i="7"/>
  <c r="AZ152" i="7"/>
  <c r="AY152" i="7"/>
  <c r="AX152" i="7"/>
  <c r="AW152" i="7"/>
  <c r="AV152" i="7"/>
  <c r="AU152" i="7"/>
  <c r="AT152" i="7"/>
  <c r="AS152" i="7"/>
  <c r="AR152" i="7"/>
  <c r="AQ152" i="7"/>
  <c r="AP152" i="7"/>
  <c r="AO152" i="7"/>
  <c r="AH152" i="7"/>
  <c r="BI151" i="7"/>
  <c r="BH151" i="7"/>
  <c r="BG151" i="7"/>
  <c r="BF151" i="7"/>
  <c r="BE151" i="7"/>
  <c r="BD151" i="7"/>
  <c r="BC151" i="7"/>
  <c r="BB151" i="7"/>
  <c r="BA151" i="7"/>
  <c r="AZ151" i="7"/>
  <c r="AY151" i="7"/>
  <c r="AX151" i="7"/>
  <c r="AW151" i="7"/>
  <c r="AV151" i="7"/>
  <c r="AU151" i="7"/>
  <c r="AT151" i="7"/>
  <c r="AS151" i="7"/>
  <c r="AR151" i="7"/>
  <c r="AQ151" i="7"/>
  <c r="AP151" i="7"/>
  <c r="AO151" i="7"/>
  <c r="AH151" i="7"/>
  <c r="BI150" i="7"/>
  <c r="BH150" i="7"/>
  <c r="BG150" i="7"/>
  <c r="BF150" i="7"/>
  <c r="BE150" i="7"/>
  <c r="BD150" i="7"/>
  <c r="BC150" i="7"/>
  <c r="BB150" i="7"/>
  <c r="BA150" i="7"/>
  <c r="AZ150" i="7"/>
  <c r="AY150" i="7"/>
  <c r="AX150" i="7"/>
  <c r="AW150" i="7"/>
  <c r="AV150" i="7"/>
  <c r="AU150" i="7"/>
  <c r="AT150" i="7"/>
  <c r="AS150" i="7"/>
  <c r="AR150" i="7"/>
  <c r="AQ150" i="7"/>
  <c r="AP150" i="7"/>
  <c r="AO150" i="7"/>
  <c r="AH150" i="7"/>
  <c r="BI149" i="7"/>
  <c r="BI162" i="7" s="1"/>
  <c r="BH149" i="7"/>
  <c r="BH162" i="7" s="1"/>
  <c r="BG149" i="7"/>
  <c r="BG162" i="7" s="1"/>
  <c r="BF149" i="7"/>
  <c r="BF162" i="7" s="1"/>
  <c r="BE149" i="7"/>
  <c r="BE162" i="7" s="1"/>
  <c r="BD149" i="7"/>
  <c r="BD162" i="7" s="1"/>
  <c r="BC149" i="7"/>
  <c r="BC162" i="7" s="1"/>
  <c r="BB149" i="7"/>
  <c r="BB162" i="7" s="1"/>
  <c r="BA149" i="7"/>
  <c r="BA162" i="7" s="1"/>
  <c r="AZ149" i="7"/>
  <c r="AZ162" i="7" s="1"/>
  <c r="AY149" i="7"/>
  <c r="AY162" i="7" s="1"/>
  <c r="AX149" i="7"/>
  <c r="AX162" i="7" s="1"/>
  <c r="AW149" i="7"/>
  <c r="AW162" i="7" s="1"/>
  <c r="AV149" i="7"/>
  <c r="AV162" i="7" s="1"/>
  <c r="AU149" i="7"/>
  <c r="AU162" i="7" s="1"/>
  <c r="AT149" i="7"/>
  <c r="AT162" i="7" s="1"/>
  <c r="AS149" i="7"/>
  <c r="AS162" i="7" s="1"/>
  <c r="AR149" i="7"/>
  <c r="AR162" i="7" s="1"/>
  <c r="AQ149" i="7"/>
  <c r="AQ162" i="7" s="1"/>
  <c r="AP149" i="7"/>
  <c r="AP162" i="7" s="1"/>
  <c r="AO149" i="7"/>
  <c r="AO162" i="7" s="1"/>
  <c r="AH149" i="7"/>
  <c r="AH162" i="7" s="1"/>
  <c r="BI148" i="7"/>
  <c r="BH148" i="7"/>
  <c r="BG148" i="7"/>
  <c r="BF148" i="7"/>
  <c r="BE148" i="7"/>
  <c r="BD148" i="7"/>
  <c r="BC148" i="7"/>
  <c r="BB148" i="7"/>
  <c r="BA148" i="7"/>
  <c r="AZ148" i="7"/>
  <c r="AY148" i="7"/>
  <c r="AX148" i="7"/>
  <c r="AW148" i="7"/>
  <c r="AV148" i="7"/>
  <c r="AU148" i="7"/>
  <c r="AT148" i="7"/>
  <c r="AS148" i="7"/>
  <c r="AR148" i="7"/>
  <c r="AQ148" i="7"/>
  <c r="AP148" i="7"/>
  <c r="AO148" i="7"/>
  <c r="AH148" i="7"/>
  <c r="BI147" i="7"/>
  <c r="BH147" i="7"/>
  <c r="BG147" i="7"/>
  <c r="BF147" i="7"/>
  <c r="BE147" i="7"/>
  <c r="BD147" i="7"/>
  <c r="BC147" i="7"/>
  <c r="BB147" i="7"/>
  <c r="BA147" i="7"/>
  <c r="AZ147" i="7"/>
  <c r="AY147" i="7"/>
  <c r="AX147" i="7"/>
  <c r="AW147" i="7"/>
  <c r="AV147" i="7"/>
  <c r="AU147" i="7"/>
  <c r="AT147" i="7"/>
  <c r="AS147" i="7"/>
  <c r="AR147" i="7"/>
  <c r="AQ147" i="7"/>
  <c r="AP147" i="7"/>
  <c r="AO147" i="7"/>
  <c r="AH147" i="7"/>
  <c r="BI146" i="7"/>
  <c r="BH146" i="7"/>
  <c r="BG146" i="7"/>
  <c r="BF146" i="7"/>
  <c r="BE146" i="7"/>
  <c r="BD146" i="7"/>
  <c r="BC146" i="7"/>
  <c r="BB146" i="7"/>
  <c r="BA146" i="7"/>
  <c r="AZ146" i="7"/>
  <c r="AY146" i="7"/>
  <c r="AX146" i="7"/>
  <c r="AW146" i="7"/>
  <c r="AV146" i="7"/>
  <c r="AU146" i="7"/>
  <c r="AT146" i="7"/>
  <c r="AS146" i="7"/>
  <c r="AR146" i="7"/>
  <c r="AQ146" i="7"/>
  <c r="AP146" i="7"/>
  <c r="AO146" i="7"/>
  <c r="AH146" i="7"/>
  <c r="BI145" i="7"/>
  <c r="BH145" i="7"/>
  <c r="BG145" i="7"/>
  <c r="BF145" i="7"/>
  <c r="BE145" i="7"/>
  <c r="BD145" i="7"/>
  <c r="BC145" i="7"/>
  <c r="BB145" i="7"/>
  <c r="BA145" i="7"/>
  <c r="AZ145" i="7"/>
  <c r="AY145" i="7"/>
  <c r="AX145" i="7"/>
  <c r="AW145" i="7"/>
  <c r="AV145" i="7"/>
  <c r="AU145" i="7"/>
  <c r="AT145" i="7"/>
  <c r="AS145" i="7"/>
  <c r="AR145" i="7"/>
  <c r="AQ145" i="7"/>
  <c r="AP145" i="7"/>
  <c r="AO145" i="7"/>
  <c r="AH145" i="7"/>
  <c r="BI144" i="7"/>
  <c r="BH144" i="7"/>
  <c r="BG144" i="7"/>
  <c r="BF144" i="7"/>
  <c r="BE144" i="7"/>
  <c r="BD144" i="7"/>
  <c r="BC144" i="7"/>
  <c r="BB144" i="7"/>
  <c r="BA144" i="7"/>
  <c r="AZ144" i="7"/>
  <c r="AY144" i="7"/>
  <c r="AX144" i="7"/>
  <c r="AW144" i="7"/>
  <c r="AV144" i="7"/>
  <c r="AU144" i="7"/>
  <c r="AT144" i="7"/>
  <c r="AS144" i="7"/>
  <c r="AR144" i="7"/>
  <c r="AQ144" i="7"/>
  <c r="AP144" i="7"/>
  <c r="AO144" i="7"/>
  <c r="AH144" i="7"/>
  <c r="BI143" i="7"/>
  <c r="BH143" i="7"/>
  <c r="BG143" i="7"/>
  <c r="BF143" i="7"/>
  <c r="BE143" i="7"/>
  <c r="BD143" i="7"/>
  <c r="BC143" i="7"/>
  <c r="BB143" i="7"/>
  <c r="BA143" i="7"/>
  <c r="AZ143" i="7"/>
  <c r="AY143" i="7"/>
  <c r="AX143" i="7"/>
  <c r="AW143" i="7"/>
  <c r="AV143" i="7"/>
  <c r="AU143" i="7"/>
  <c r="AT143" i="7"/>
  <c r="AS143" i="7"/>
  <c r="AR143" i="7"/>
  <c r="AQ143" i="7"/>
  <c r="AP143" i="7"/>
  <c r="AO143" i="7"/>
  <c r="AH143" i="7"/>
  <c r="BI142" i="7"/>
  <c r="BH142" i="7"/>
  <c r="BG142" i="7"/>
  <c r="BF142" i="7"/>
  <c r="BE142" i="7"/>
  <c r="BD142" i="7"/>
  <c r="BC142" i="7"/>
  <c r="BB142" i="7"/>
  <c r="BA142" i="7"/>
  <c r="AZ142" i="7"/>
  <c r="AY142" i="7"/>
  <c r="AX142" i="7"/>
  <c r="AW142" i="7"/>
  <c r="AV142" i="7"/>
  <c r="AU142" i="7"/>
  <c r="AT142" i="7"/>
  <c r="AS142" i="7"/>
  <c r="AR142" i="7"/>
  <c r="AQ142" i="7"/>
  <c r="AP142" i="7"/>
  <c r="AO142" i="7"/>
  <c r="AH142" i="7"/>
  <c r="BI141" i="7"/>
  <c r="BH141" i="7"/>
  <c r="BG141" i="7"/>
  <c r="BF141" i="7"/>
  <c r="BE141" i="7"/>
  <c r="BD141" i="7"/>
  <c r="BC141" i="7"/>
  <c r="BB141" i="7"/>
  <c r="BA141" i="7"/>
  <c r="AZ141" i="7"/>
  <c r="AY141" i="7"/>
  <c r="AX141" i="7"/>
  <c r="AW141" i="7"/>
  <c r="AV141" i="7"/>
  <c r="AU141" i="7"/>
  <c r="AT141" i="7"/>
  <c r="AS141" i="7"/>
  <c r="AR141" i="7"/>
  <c r="AQ141" i="7"/>
  <c r="AP141" i="7"/>
  <c r="AO141" i="7"/>
  <c r="AH141" i="7"/>
  <c r="BI140" i="7"/>
  <c r="BH140" i="7"/>
  <c r="BG140" i="7"/>
  <c r="BF140" i="7"/>
  <c r="BE140" i="7"/>
  <c r="BD140" i="7"/>
  <c r="BC140" i="7"/>
  <c r="BB140" i="7"/>
  <c r="BA140" i="7"/>
  <c r="AZ140" i="7"/>
  <c r="AY140" i="7"/>
  <c r="AX140" i="7"/>
  <c r="AW140" i="7"/>
  <c r="AV140" i="7"/>
  <c r="AU140" i="7"/>
  <c r="AT140" i="7"/>
  <c r="AS140" i="7"/>
  <c r="AR140" i="7"/>
  <c r="AQ140" i="7"/>
  <c r="AP140" i="7"/>
  <c r="AO140" i="7"/>
  <c r="AH140" i="7"/>
  <c r="AH139" i="7"/>
  <c r="BK137" i="7"/>
  <c r="BI137" i="7"/>
  <c r="BH137" i="7"/>
  <c r="BG137" i="7"/>
  <c r="BF137" i="7"/>
  <c r="BE137" i="7"/>
  <c r="BD137" i="7"/>
  <c r="BC137" i="7"/>
  <c r="BB137" i="7"/>
  <c r="BA137" i="7"/>
  <c r="AZ137" i="7"/>
  <c r="AY137" i="7"/>
  <c r="AX137" i="7"/>
  <c r="AW137" i="7"/>
  <c r="AV137" i="7"/>
  <c r="AU137" i="7"/>
  <c r="AT137" i="7"/>
  <c r="AS137" i="7"/>
  <c r="AR137" i="7"/>
  <c r="AQ137" i="7"/>
  <c r="AP137" i="7"/>
  <c r="AO137" i="7"/>
  <c r="AH137" i="7"/>
  <c r="BK136" i="7"/>
  <c r="BI136" i="7"/>
  <c r="BH136" i="7"/>
  <c r="BG136" i="7"/>
  <c r="BF136" i="7"/>
  <c r="BE136" i="7"/>
  <c r="BD136" i="7"/>
  <c r="BC136" i="7"/>
  <c r="BB136" i="7"/>
  <c r="BA136" i="7"/>
  <c r="AZ136" i="7"/>
  <c r="AY136" i="7"/>
  <c r="AX136" i="7"/>
  <c r="AW136" i="7"/>
  <c r="AV136" i="7"/>
  <c r="AU136" i="7"/>
  <c r="AT136" i="7"/>
  <c r="AS136" i="7"/>
  <c r="AR136" i="7"/>
  <c r="AQ136" i="7"/>
  <c r="AP136" i="7"/>
  <c r="AO136" i="7"/>
  <c r="AH136" i="7"/>
  <c r="BK135" i="7"/>
  <c r="BI135" i="7"/>
  <c r="BH135" i="7"/>
  <c r="BG135" i="7"/>
  <c r="BF135" i="7"/>
  <c r="BE135" i="7"/>
  <c r="BD135" i="7"/>
  <c r="BC135" i="7"/>
  <c r="BB135" i="7"/>
  <c r="BA135" i="7"/>
  <c r="AZ135" i="7"/>
  <c r="AY135" i="7"/>
  <c r="AX135" i="7"/>
  <c r="AW135" i="7"/>
  <c r="AV135" i="7"/>
  <c r="AU135" i="7"/>
  <c r="AT135" i="7"/>
  <c r="AS135" i="7"/>
  <c r="AR135" i="7"/>
  <c r="AQ135" i="7"/>
  <c r="AP135" i="7"/>
  <c r="AO135" i="7"/>
  <c r="AH135" i="7"/>
  <c r="BK134" i="7"/>
  <c r="BI134" i="7"/>
  <c r="BH134" i="7"/>
  <c r="BG134" i="7"/>
  <c r="BF134" i="7"/>
  <c r="BE134" i="7"/>
  <c r="BD134" i="7"/>
  <c r="BC134" i="7"/>
  <c r="BB134" i="7"/>
  <c r="BA134" i="7"/>
  <c r="AZ134" i="7"/>
  <c r="AY134" i="7"/>
  <c r="AX134" i="7"/>
  <c r="AW134" i="7"/>
  <c r="AV134" i="7"/>
  <c r="AU134" i="7"/>
  <c r="AT134" i="7"/>
  <c r="AS134" i="7"/>
  <c r="AR134" i="7"/>
  <c r="AQ134" i="7"/>
  <c r="AP134" i="7"/>
  <c r="AO134" i="7"/>
  <c r="AH134" i="7"/>
  <c r="BK133" i="7"/>
  <c r="BI133" i="7"/>
  <c r="BH133" i="7"/>
  <c r="BG133" i="7"/>
  <c r="BF133" i="7"/>
  <c r="BE133" i="7"/>
  <c r="BD133" i="7"/>
  <c r="BC133" i="7"/>
  <c r="BB133" i="7"/>
  <c r="BA133" i="7"/>
  <c r="AZ133" i="7"/>
  <c r="AY133" i="7"/>
  <c r="AX133" i="7"/>
  <c r="AW133" i="7"/>
  <c r="AV133" i="7"/>
  <c r="AU133" i="7"/>
  <c r="AT133" i="7"/>
  <c r="AS133" i="7"/>
  <c r="AR133" i="7"/>
  <c r="AQ133" i="7"/>
  <c r="AP133" i="7"/>
  <c r="AO133" i="7"/>
  <c r="AH133" i="7"/>
  <c r="BK132" i="7"/>
  <c r="BI132" i="7"/>
  <c r="BH132" i="7"/>
  <c r="BG132" i="7"/>
  <c r="BF132" i="7"/>
  <c r="BE132" i="7"/>
  <c r="BD132" i="7"/>
  <c r="BC132" i="7"/>
  <c r="BB132" i="7"/>
  <c r="BA132" i="7"/>
  <c r="AZ132" i="7"/>
  <c r="AY132" i="7"/>
  <c r="AX132" i="7"/>
  <c r="AW132" i="7"/>
  <c r="AV132" i="7"/>
  <c r="AU132" i="7"/>
  <c r="AT132" i="7"/>
  <c r="AS132" i="7"/>
  <c r="AR132" i="7"/>
  <c r="AQ132" i="7"/>
  <c r="AP132" i="7"/>
  <c r="AO132" i="7"/>
  <c r="AH132" i="7"/>
  <c r="BK131" i="7"/>
  <c r="BI131" i="7"/>
  <c r="BH131" i="7"/>
  <c r="BG131" i="7"/>
  <c r="BF131" i="7"/>
  <c r="BE131" i="7"/>
  <c r="BD131" i="7"/>
  <c r="BC131" i="7"/>
  <c r="BB131" i="7"/>
  <c r="BA131" i="7"/>
  <c r="AZ131" i="7"/>
  <c r="AY131" i="7"/>
  <c r="AX131" i="7"/>
  <c r="AW131" i="7"/>
  <c r="AV131" i="7"/>
  <c r="AU131" i="7"/>
  <c r="AT131" i="7"/>
  <c r="AS131" i="7"/>
  <c r="AR131" i="7"/>
  <c r="AQ131" i="7"/>
  <c r="AP131" i="7"/>
  <c r="AO131" i="7"/>
  <c r="AH131" i="7"/>
  <c r="BK130" i="7"/>
  <c r="BI130" i="7"/>
  <c r="BH130" i="7"/>
  <c r="BG130" i="7"/>
  <c r="BF130" i="7"/>
  <c r="BE130" i="7"/>
  <c r="BD130" i="7"/>
  <c r="BC130" i="7"/>
  <c r="BB130" i="7"/>
  <c r="BA130" i="7"/>
  <c r="AZ130" i="7"/>
  <c r="AY130" i="7"/>
  <c r="AX130" i="7"/>
  <c r="AW130" i="7"/>
  <c r="AV130" i="7"/>
  <c r="AU130" i="7"/>
  <c r="AT130" i="7"/>
  <c r="AS130" i="7"/>
  <c r="AR130" i="7"/>
  <c r="AQ130" i="7"/>
  <c r="AP130" i="7"/>
  <c r="AO130" i="7"/>
  <c r="AH130" i="7"/>
  <c r="BK129" i="7"/>
  <c r="BI129" i="7"/>
  <c r="BH129" i="7"/>
  <c r="BG129" i="7"/>
  <c r="BF129" i="7"/>
  <c r="BE129" i="7"/>
  <c r="BD129" i="7"/>
  <c r="BC129" i="7"/>
  <c r="BB129" i="7"/>
  <c r="BA129" i="7"/>
  <c r="AZ129" i="7"/>
  <c r="AY129" i="7"/>
  <c r="AX129" i="7"/>
  <c r="AW129" i="7"/>
  <c r="AV129" i="7"/>
  <c r="AU129" i="7"/>
  <c r="AT129" i="7"/>
  <c r="AS129" i="7"/>
  <c r="AR129" i="7"/>
  <c r="AQ129" i="7"/>
  <c r="AP129" i="7"/>
  <c r="AO129" i="7"/>
  <c r="AH129" i="7"/>
  <c r="BK128" i="7"/>
  <c r="BI128" i="7"/>
  <c r="BH128" i="7"/>
  <c r="BG128" i="7"/>
  <c r="BF128" i="7"/>
  <c r="BE128" i="7"/>
  <c r="BD128" i="7"/>
  <c r="BC128" i="7"/>
  <c r="BB128" i="7"/>
  <c r="BA128" i="7"/>
  <c r="AZ128" i="7"/>
  <c r="AY128" i="7"/>
  <c r="AX128" i="7"/>
  <c r="AW128" i="7"/>
  <c r="AV128" i="7"/>
  <c r="AU128" i="7"/>
  <c r="AT128" i="7"/>
  <c r="AS128" i="7"/>
  <c r="AR128" i="7"/>
  <c r="AQ128" i="7"/>
  <c r="AP128" i="7"/>
  <c r="AO128" i="7"/>
  <c r="AH128" i="7"/>
  <c r="BK127" i="7"/>
  <c r="AH127" i="7"/>
  <c r="BK126" i="7"/>
  <c r="AH126" i="7"/>
  <c r="BK125" i="7"/>
  <c r="AH125" i="7"/>
  <c r="BK124" i="7"/>
  <c r="AH124" i="7"/>
  <c r="BK123" i="7"/>
  <c r="AH123" i="7"/>
  <c r="BK122" i="7"/>
  <c r="AH122" i="7"/>
  <c r="BK121" i="7"/>
  <c r="AH121" i="7"/>
  <c r="BK120" i="7"/>
  <c r="AH120" i="7"/>
  <c r="BK119" i="7"/>
  <c r="AH119" i="7"/>
  <c r="BK118" i="7"/>
  <c r="AH118" i="7"/>
  <c r="BK117" i="7"/>
  <c r="AH117" i="7"/>
  <c r="BK116" i="7"/>
  <c r="AH116" i="7"/>
  <c r="BK115" i="7"/>
  <c r="AH115" i="7"/>
  <c r="BK114" i="7"/>
  <c r="AH114" i="7"/>
  <c r="BK113" i="7"/>
  <c r="AH113" i="7"/>
  <c r="BK112" i="7"/>
  <c r="BI112" i="7"/>
  <c r="BH112" i="7"/>
  <c r="BG112" i="7"/>
  <c r="BF112" i="7"/>
  <c r="BE112" i="7"/>
  <c r="BD112" i="7"/>
  <c r="BC112" i="7"/>
  <c r="BB112" i="7"/>
  <c r="BA112" i="7"/>
  <c r="AZ112" i="7"/>
  <c r="AY112" i="7"/>
  <c r="AX112" i="7"/>
  <c r="AW112" i="7"/>
  <c r="AV112" i="7"/>
  <c r="AU112" i="7"/>
  <c r="AT112" i="7"/>
  <c r="AS112" i="7"/>
  <c r="AR112" i="7"/>
  <c r="AQ112" i="7"/>
  <c r="AP112" i="7"/>
  <c r="AO112" i="7"/>
  <c r="AH112" i="7"/>
  <c r="BK111" i="7"/>
  <c r="BI111" i="7"/>
  <c r="BH111" i="7"/>
  <c r="BG111" i="7"/>
  <c r="BF111" i="7"/>
  <c r="BE111" i="7"/>
  <c r="BD111" i="7"/>
  <c r="BC111" i="7"/>
  <c r="BB111" i="7"/>
  <c r="BA111" i="7"/>
  <c r="AZ111" i="7"/>
  <c r="AY111" i="7"/>
  <c r="AX111" i="7"/>
  <c r="AW111" i="7"/>
  <c r="AV111" i="7"/>
  <c r="AU111" i="7"/>
  <c r="AT111" i="7"/>
  <c r="AS111" i="7"/>
  <c r="AR111" i="7"/>
  <c r="AQ111" i="7"/>
  <c r="AP111" i="7"/>
  <c r="AO111" i="7"/>
  <c r="AH111" i="7"/>
  <c r="BK110" i="7"/>
  <c r="AH110" i="7"/>
  <c r="BK109" i="7"/>
  <c r="AH109" i="7"/>
  <c r="BK108" i="7"/>
  <c r="AH108" i="7"/>
  <c r="BK107" i="7"/>
  <c r="BI107" i="7"/>
  <c r="BH107" i="7"/>
  <c r="BG107" i="7"/>
  <c r="BF107" i="7"/>
  <c r="BE107" i="7"/>
  <c r="BD107" i="7"/>
  <c r="BC107" i="7"/>
  <c r="BB107" i="7"/>
  <c r="BA107" i="7"/>
  <c r="AZ107" i="7"/>
  <c r="AY107" i="7"/>
  <c r="AX107" i="7"/>
  <c r="AW107" i="7"/>
  <c r="AV107" i="7"/>
  <c r="AU107" i="7"/>
  <c r="AT107" i="7"/>
  <c r="AS107" i="7"/>
  <c r="AR107" i="7"/>
  <c r="AQ107" i="7"/>
  <c r="AP107" i="7"/>
  <c r="AO107" i="7"/>
  <c r="AH107" i="7"/>
  <c r="BK106" i="7"/>
  <c r="BI106" i="7"/>
  <c r="BH106" i="7"/>
  <c r="BG106" i="7"/>
  <c r="BF106" i="7"/>
  <c r="BE106" i="7"/>
  <c r="BD106" i="7"/>
  <c r="BC106" i="7"/>
  <c r="BB106" i="7"/>
  <c r="BA106" i="7"/>
  <c r="AZ106" i="7"/>
  <c r="AY106" i="7"/>
  <c r="AX106" i="7"/>
  <c r="AW106" i="7"/>
  <c r="AV106" i="7"/>
  <c r="AU106" i="7"/>
  <c r="AT106" i="7"/>
  <c r="AS106" i="7"/>
  <c r="AR106" i="7"/>
  <c r="AQ106" i="7"/>
  <c r="AP106" i="7"/>
  <c r="AO106" i="7"/>
  <c r="AH106" i="7"/>
  <c r="BK105" i="7"/>
  <c r="AH105" i="7"/>
  <c r="BK104" i="7"/>
  <c r="AH104" i="7"/>
  <c r="BK103" i="7"/>
  <c r="AH103" i="7"/>
  <c r="BI102" i="7"/>
  <c r="BH102" i="7"/>
  <c r="BG102" i="7"/>
  <c r="BF102" i="7"/>
  <c r="BE102" i="7"/>
  <c r="BD102" i="7"/>
  <c r="BC102" i="7"/>
  <c r="BB102" i="7"/>
  <c r="BA102" i="7"/>
  <c r="AZ102" i="7"/>
  <c r="AY102" i="7"/>
  <c r="AX102" i="7"/>
  <c r="AW102" i="7"/>
  <c r="AV102" i="7"/>
  <c r="AU102" i="7"/>
  <c r="AT102" i="7"/>
  <c r="AS102" i="7"/>
  <c r="AR102" i="7"/>
  <c r="AQ102" i="7"/>
  <c r="AP102" i="7"/>
  <c r="AO102" i="7"/>
  <c r="AH102" i="7"/>
  <c r="BK98" i="7"/>
  <c r="AH98" i="7"/>
  <c r="BK97" i="7"/>
  <c r="AH97" i="7"/>
  <c r="BK96" i="7"/>
  <c r="AH96" i="7"/>
  <c r="BK95" i="7"/>
  <c r="AH95" i="7"/>
  <c r="BK94" i="7"/>
  <c r="AH94" i="7"/>
  <c r="BK93" i="7"/>
  <c r="AH93" i="7"/>
  <c r="BK92" i="7"/>
  <c r="BI92" i="7"/>
  <c r="BH92" i="7"/>
  <c r="BG92" i="7"/>
  <c r="BF92" i="7"/>
  <c r="BE92" i="7"/>
  <c r="BD92" i="7"/>
  <c r="BC92" i="7"/>
  <c r="BB92" i="7"/>
  <c r="BA92" i="7"/>
  <c r="AZ92" i="7"/>
  <c r="AY92" i="7"/>
  <c r="AX92" i="7"/>
  <c r="AW92" i="7"/>
  <c r="AV92" i="7"/>
  <c r="AU92" i="7"/>
  <c r="AT92" i="7"/>
  <c r="AS92" i="7"/>
  <c r="AR92" i="7"/>
  <c r="AQ92" i="7"/>
  <c r="AP92" i="7"/>
  <c r="AO92" i="7"/>
  <c r="AH92" i="7"/>
  <c r="BK91" i="7"/>
  <c r="BI91" i="7"/>
  <c r="BH91" i="7"/>
  <c r="BG91" i="7"/>
  <c r="BF91" i="7"/>
  <c r="BE91" i="7"/>
  <c r="BD91" i="7"/>
  <c r="BC91" i="7"/>
  <c r="BB91" i="7"/>
  <c r="BA91" i="7"/>
  <c r="AZ91" i="7"/>
  <c r="AY91" i="7"/>
  <c r="AX91" i="7"/>
  <c r="AW91" i="7"/>
  <c r="AV91" i="7"/>
  <c r="AU91" i="7"/>
  <c r="AT91" i="7"/>
  <c r="AS91" i="7"/>
  <c r="AR91" i="7"/>
  <c r="AQ91" i="7"/>
  <c r="AP91" i="7"/>
  <c r="AO91" i="7"/>
  <c r="AH91" i="7"/>
  <c r="BK90" i="7"/>
  <c r="BI90" i="7"/>
  <c r="BH90" i="7"/>
  <c r="BG90" i="7"/>
  <c r="BF90" i="7"/>
  <c r="BE90" i="7"/>
  <c r="BD90" i="7"/>
  <c r="BC90" i="7"/>
  <c r="BB90" i="7"/>
  <c r="BA90" i="7"/>
  <c r="AZ90" i="7"/>
  <c r="AY90" i="7"/>
  <c r="AX90" i="7"/>
  <c r="AW90" i="7"/>
  <c r="AV90" i="7"/>
  <c r="AU90" i="7"/>
  <c r="AT90" i="7"/>
  <c r="AS90" i="7"/>
  <c r="AR90" i="7"/>
  <c r="AQ90" i="7"/>
  <c r="AP90" i="7"/>
  <c r="AO90" i="7"/>
  <c r="AH90" i="7"/>
  <c r="BK89" i="7"/>
  <c r="BI89" i="7"/>
  <c r="BH89" i="7"/>
  <c r="BG89" i="7"/>
  <c r="BF89" i="7"/>
  <c r="BE89" i="7"/>
  <c r="BD89" i="7"/>
  <c r="BC89" i="7"/>
  <c r="BB89" i="7"/>
  <c r="BA89" i="7"/>
  <c r="AZ89" i="7"/>
  <c r="AY89" i="7"/>
  <c r="AX89" i="7"/>
  <c r="AW89" i="7"/>
  <c r="AV89" i="7"/>
  <c r="AU89" i="7"/>
  <c r="AT89" i="7"/>
  <c r="AS89" i="7"/>
  <c r="AR89" i="7"/>
  <c r="AQ89" i="7"/>
  <c r="AP89" i="7"/>
  <c r="AO89" i="7"/>
  <c r="AH89" i="7"/>
  <c r="BK88" i="7"/>
  <c r="BI88" i="7"/>
  <c r="BH88" i="7"/>
  <c r="BG88" i="7"/>
  <c r="BF88" i="7"/>
  <c r="BE88" i="7"/>
  <c r="BD88" i="7"/>
  <c r="BC88" i="7"/>
  <c r="BB88" i="7"/>
  <c r="BA88" i="7"/>
  <c r="AZ88" i="7"/>
  <c r="AY88" i="7"/>
  <c r="AX88" i="7"/>
  <c r="AW88" i="7"/>
  <c r="AV88" i="7"/>
  <c r="AU88" i="7"/>
  <c r="AT88" i="7"/>
  <c r="AS88" i="7"/>
  <c r="AR88" i="7"/>
  <c r="AQ88" i="7"/>
  <c r="AP88" i="7"/>
  <c r="AO88" i="7"/>
  <c r="AH88" i="7"/>
  <c r="BK87" i="7"/>
  <c r="BI87" i="7"/>
  <c r="BH87" i="7"/>
  <c r="BG87" i="7"/>
  <c r="BF87" i="7"/>
  <c r="BE87" i="7"/>
  <c r="BD87" i="7"/>
  <c r="BC87" i="7"/>
  <c r="BB87" i="7"/>
  <c r="BA87" i="7"/>
  <c r="AZ87" i="7"/>
  <c r="AY87" i="7"/>
  <c r="AX87" i="7"/>
  <c r="AW87" i="7"/>
  <c r="AV87" i="7"/>
  <c r="AU87" i="7"/>
  <c r="AT87" i="7"/>
  <c r="AS87" i="7"/>
  <c r="AR87" i="7"/>
  <c r="AQ87" i="7"/>
  <c r="AP87" i="7"/>
  <c r="AO87" i="7"/>
  <c r="AH87" i="7"/>
  <c r="BK86" i="7"/>
  <c r="BI86" i="7"/>
  <c r="BH86" i="7"/>
  <c r="BG86" i="7"/>
  <c r="BF86" i="7"/>
  <c r="BE86" i="7"/>
  <c r="BD86" i="7"/>
  <c r="BC86" i="7"/>
  <c r="BB86" i="7"/>
  <c r="BA86" i="7"/>
  <c r="AZ86" i="7"/>
  <c r="AY86" i="7"/>
  <c r="AX86" i="7"/>
  <c r="AW86" i="7"/>
  <c r="AV86" i="7"/>
  <c r="AU86" i="7"/>
  <c r="AT86" i="7"/>
  <c r="AS86" i="7"/>
  <c r="AR86" i="7"/>
  <c r="AQ86" i="7"/>
  <c r="AP86" i="7"/>
  <c r="AO86" i="7"/>
  <c r="AH86" i="7"/>
  <c r="BK85" i="7"/>
  <c r="BI85" i="7"/>
  <c r="BH85" i="7"/>
  <c r="BG85" i="7"/>
  <c r="BF85" i="7"/>
  <c r="BE85" i="7"/>
  <c r="BD85" i="7"/>
  <c r="BC85" i="7"/>
  <c r="BB85" i="7"/>
  <c r="BA85" i="7"/>
  <c r="AZ85" i="7"/>
  <c r="AY85" i="7"/>
  <c r="AX85" i="7"/>
  <c r="AW85" i="7"/>
  <c r="AV85" i="7"/>
  <c r="AU85" i="7"/>
  <c r="AT85" i="7"/>
  <c r="AS85" i="7"/>
  <c r="AR85" i="7"/>
  <c r="AQ85" i="7"/>
  <c r="AP85" i="7"/>
  <c r="AO85" i="7"/>
  <c r="AH85" i="7"/>
  <c r="BK84" i="7"/>
  <c r="BI84" i="7"/>
  <c r="BH84" i="7"/>
  <c r="BG84" i="7"/>
  <c r="BF84" i="7"/>
  <c r="BE84" i="7"/>
  <c r="BD84" i="7"/>
  <c r="BC84" i="7"/>
  <c r="BB84" i="7"/>
  <c r="BA84" i="7"/>
  <c r="AZ84" i="7"/>
  <c r="AY84" i="7"/>
  <c r="AX84" i="7"/>
  <c r="AW84" i="7"/>
  <c r="AV84" i="7"/>
  <c r="AU84" i="7"/>
  <c r="AT84" i="7"/>
  <c r="AS84" i="7"/>
  <c r="AR84" i="7"/>
  <c r="AQ84" i="7"/>
  <c r="AP84" i="7"/>
  <c r="AO84" i="7"/>
  <c r="AH84" i="7"/>
  <c r="BK83" i="7"/>
  <c r="BI83" i="7"/>
  <c r="BH83" i="7"/>
  <c r="BG83" i="7"/>
  <c r="BF83" i="7"/>
  <c r="BE83" i="7"/>
  <c r="BD83" i="7"/>
  <c r="BC83" i="7"/>
  <c r="BB83" i="7"/>
  <c r="BA83" i="7"/>
  <c r="AZ83" i="7"/>
  <c r="AY83" i="7"/>
  <c r="AX83" i="7"/>
  <c r="AW83" i="7"/>
  <c r="AV83" i="7"/>
  <c r="AU83" i="7"/>
  <c r="AT83" i="7"/>
  <c r="AS83" i="7"/>
  <c r="AR83" i="7"/>
  <c r="AQ83" i="7"/>
  <c r="AP83" i="7"/>
  <c r="AO83" i="7"/>
  <c r="AH83" i="7"/>
  <c r="BK82" i="7"/>
  <c r="BI82" i="7"/>
  <c r="BH82" i="7"/>
  <c r="BG82" i="7"/>
  <c r="BF82" i="7"/>
  <c r="BE82" i="7"/>
  <c r="BD82" i="7"/>
  <c r="BC82" i="7"/>
  <c r="BB82" i="7"/>
  <c r="BA82" i="7"/>
  <c r="AZ82" i="7"/>
  <c r="AY82" i="7"/>
  <c r="AX82" i="7"/>
  <c r="AW82" i="7"/>
  <c r="AV82" i="7"/>
  <c r="AU82" i="7"/>
  <c r="AT82" i="7"/>
  <c r="AS82" i="7"/>
  <c r="AR82" i="7"/>
  <c r="AQ82" i="7"/>
  <c r="AP82" i="7"/>
  <c r="AO82" i="7"/>
  <c r="AH82" i="7"/>
  <c r="BK81" i="7"/>
  <c r="BI81" i="7"/>
  <c r="BH81" i="7"/>
  <c r="BG81" i="7"/>
  <c r="BF81" i="7"/>
  <c r="BE81" i="7"/>
  <c r="BD81" i="7"/>
  <c r="BC81" i="7"/>
  <c r="BB81" i="7"/>
  <c r="BA81" i="7"/>
  <c r="AZ81" i="7"/>
  <c r="AY81" i="7"/>
  <c r="AX81" i="7"/>
  <c r="AW81" i="7"/>
  <c r="AV81" i="7"/>
  <c r="AU81" i="7"/>
  <c r="AT81" i="7"/>
  <c r="AS81" i="7"/>
  <c r="AR81" i="7"/>
  <c r="AQ81" i="7"/>
  <c r="AP81" i="7"/>
  <c r="AO81" i="7"/>
  <c r="AH81" i="7"/>
  <c r="BK80" i="7"/>
  <c r="BI80" i="7"/>
  <c r="BH80" i="7"/>
  <c r="BG80" i="7"/>
  <c r="BF80" i="7"/>
  <c r="BE80" i="7"/>
  <c r="BD80" i="7"/>
  <c r="BC80" i="7"/>
  <c r="BB80" i="7"/>
  <c r="BA80" i="7"/>
  <c r="AZ80" i="7"/>
  <c r="AY80" i="7"/>
  <c r="AX80" i="7"/>
  <c r="AW80" i="7"/>
  <c r="AV80" i="7"/>
  <c r="AU80" i="7"/>
  <c r="AT80" i="7"/>
  <c r="AS80" i="7"/>
  <c r="AR80" i="7"/>
  <c r="AQ80" i="7"/>
  <c r="AP80" i="7"/>
  <c r="AO80" i="7"/>
  <c r="AH80" i="7"/>
  <c r="BK79" i="7"/>
  <c r="BI79" i="7"/>
  <c r="BH79" i="7"/>
  <c r="BG79" i="7"/>
  <c r="BF79" i="7"/>
  <c r="BE79" i="7"/>
  <c r="BD79" i="7"/>
  <c r="BC79" i="7"/>
  <c r="BB79" i="7"/>
  <c r="BA79" i="7"/>
  <c r="AZ79" i="7"/>
  <c r="AY79" i="7"/>
  <c r="AX79" i="7"/>
  <c r="AW79" i="7"/>
  <c r="AV79" i="7"/>
  <c r="AU79" i="7"/>
  <c r="AT79" i="7"/>
  <c r="AS79" i="7"/>
  <c r="AR79" i="7"/>
  <c r="AQ79" i="7"/>
  <c r="AP79" i="7"/>
  <c r="AO79" i="7"/>
  <c r="AH79" i="7"/>
  <c r="BK78" i="7"/>
  <c r="BI78" i="7"/>
  <c r="BH78" i="7"/>
  <c r="BG78" i="7"/>
  <c r="BF78" i="7"/>
  <c r="BE78" i="7"/>
  <c r="BD78" i="7"/>
  <c r="BC78" i="7"/>
  <c r="BB78" i="7"/>
  <c r="BA78" i="7"/>
  <c r="AZ78" i="7"/>
  <c r="AY78" i="7"/>
  <c r="AX78" i="7"/>
  <c r="AW78" i="7"/>
  <c r="AV78" i="7"/>
  <c r="AU78" i="7"/>
  <c r="AT78" i="7"/>
  <c r="AS78" i="7"/>
  <c r="AR78" i="7"/>
  <c r="AH78" i="7"/>
  <c r="BK77" i="7"/>
  <c r="BI77" i="7"/>
  <c r="BH77" i="7"/>
  <c r="BG77" i="7"/>
  <c r="BF77" i="7"/>
  <c r="BE77" i="7"/>
  <c r="BD77" i="7"/>
  <c r="BC77" i="7"/>
  <c r="BB77" i="7"/>
  <c r="BA77" i="7"/>
  <c r="AZ77" i="7"/>
  <c r="AY77" i="7"/>
  <c r="AX77" i="7"/>
  <c r="AW77" i="7"/>
  <c r="AV77" i="7"/>
  <c r="AU77" i="7"/>
  <c r="AT77" i="7"/>
  <c r="AS77" i="7"/>
  <c r="AR77" i="7"/>
  <c r="AH77" i="7"/>
  <c r="BK76" i="7"/>
  <c r="BI76" i="7"/>
  <c r="BH76" i="7"/>
  <c r="BG76" i="7"/>
  <c r="BF76" i="7"/>
  <c r="BE76" i="7"/>
  <c r="BD76" i="7"/>
  <c r="BC76" i="7"/>
  <c r="BB76" i="7"/>
  <c r="BA76" i="7"/>
  <c r="AZ76" i="7"/>
  <c r="AY76" i="7"/>
  <c r="AX76" i="7"/>
  <c r="AW76" i="7"/>
  <c r="AV76" i="7"/>
  <c r="AU76" i="7"/>
  <c r="AT76" i="7"/>
  <c r="AS76" i="7"/>
  <c r="AR76" i="7"/>
  <c r="AH76" i="7"/>
  <c r="BK75" i="7"/>
  <c r="BI75" i="7"/>
  <c r="BH75" i="7"/>
  <c r="BG75" i="7"/>
  <c r="BF75" i="7"/>
  <c r="BE75" i="7"/>
  <c r="BD75" i="7"/>
  <c r="BC75" i="7"/>
  <c r="BB75" i="7"/>
  <c r="BA75" i="7"/>
  <c r="AZ75" i="7"/>
  <c r="AY75" i="7"/>
  <c r="AX75" i="7"/>
  <c r="AW75" i="7"/>
  <c r="AV75" i="7"/>
  <c r="AU75" i="7"/>
  <c r="AT75" i="7"/>
  <c r="AS75" i="7"/>
  <c r="AR75" i="7"/>
  <c r="AQ75" i="7"/>
  <c r="AP75" i="7"/>
  <c r="AO75" i="7"/>
  <c r="AH75" i="7"/>
  <c r="BK74" i="7"/>
  <c r="BI74" i="7"/>
  <c r="BH74" i="7"/>
  <c r="BG74" i="7"/>
  <c r="BF74" i="7"/>
  <c r="BE74" i="7"/>
  <c r="BD74" i="7"/>
  <c r="BC74" i="7"/>
  <c r="BB74" i="7"/>
  <c r="BA74" i="7"/>
  <c r="AZ74" i="7"/>
  <c r="AY74" i="7"/>
  <c r="AX74" i="7"/>
  <c r="AW74" i="7"/>
  <c r="AV74" i="7"/>
  <c r="AU74" i="7"/>
  <c r="AT74" i="7"/>
  <c r="AS74" i="7"/>
  <c r="AR74" i="7"/>
  <c r="AQ74" i="7"/>
  <c r="AP74" i="7"/>
  <c r="AO74" i="7"/>
  <c r="AH74" i="7"/>
  <c r="BK73" i="7"/>
  <c r="BI73" i="7"/>
  <c r="BH73" i="7"/>
  <c r="BG73" i="7"/>
  <c r="BF73" i="7"/>
  <c r="BE73" i="7"/>
  <c r="BD73" i="7"/>
  <c r="BC73" i="7"/>
  <c r="BB73" i="7"/>
  <c r="BA73" i="7"/>
  <c r="AZ73" i="7"/>
  <c r="AY73" i="7"/>
  <c r="AX73" i="7"/>
  <c r="AW73" i="7"/>
  <c r="AV73" i="7"/>
  <c r="AU73" i="7"/>
  <c r="AT73" i="7"/>
  <c r="AS73" i="7"/>
  <c r="AR73" i="7"/>
  <c r="AQ73" i="7"/>
  <c r="AP73" i="7"/>
  <c r="AO73" i="7"/>
  <c r="AH73" i="7"/>
  <c r="BK72" i="7"/>
  <c r="BI72" i="7"/>
  <c r="BH72" i="7"/>
  <c r="BG72" i="7"/>
  <c r="BF72" i="7"/>
  <c r="BE72" i="7"/>
  <c r="BD72" i="7"/>
  <c r="BC72" i="7"/>
  <c r="BB72" i="7"/>
  <c r="BA72" i="7"/>
  <c r="AZ72" i="7"/>
  <c r="AY72" i="7"/>
  <c r="AX72" i="7"/>
  <c r="AW72" i="7"/>
  <c r="AV72" i="7"/>
  <c r="AU72" i="7"/>
  <c r="AT72" i="7"/>
  <c r="AS72" i="7"/>
  <c r="AR72" i="7"/>
  <c r="AQ72" i="7"/>
  <c r="AP72" i="7"/>
  <c r="AO72" i="7"/>
  <c r="AH72" i="7"/>
  <c r="BK71" i="7"/>
  <c r="AH71" i="7"/>
  <c r="BK70" i="7"/>
  <c r="AH70" i="7"/>
  <c r="BK69" i="7"/>
  <c r="AH69" i="7"/>
  <c r="BK68" i="7"/>
  <c r="AH68" i="7"/>
  <c r="BK67" i="7"/>
  <c r="AH67" i="7"/>
  <c r="BK66" i="7"/>
  <c r="AH66" i="7"/>
  <c r="BK65" i="7"/>
  <c r="BI65" i="7"/>
  <c r="BH65" i="7"/>
  <c r="BG65" i="7"/>
  <c r="BF65" i="7"/>
  <c r="BE65" i="7"/>
  <c r="BD65" i="7"/>
  <c r="BC65" i="7"/>
  <c r="BB65" i="7"/>
  <c r="BA65" i="7"/>
  <c r="AZ65" i="7"/>
  <c r="AY65" i="7"/>
  <c r="AX65" i="7"/>
  <c r="AW65" i="7"/>
  <c r="AV65" i="7"/>
  <c r="AU65" i="7"/>
  <c r="AT65" i="7"/>
  <c r="AS65" i="7"/>
  <c r="AR65" i="7"/>
  <c r="AQ65" i="7"/>
  <c r="AP65" i="7"/>
  <c r="AO65" i="7"/>
  <c r="AH65" i="7"/>
  <c r="BK64" i="7"/>
  <c r="BI64" i="7"/>
  <c r="BH64" i="7"/>
  <c r="BG64" i="7"/>
  <c r="BF64" i="7"/>
  <c r="BE64" i="7"/>
  <c r="BD64" i="7"/>
  <c r="BC64" i="7"/>
  <c r="BB64" i="7"/>
  <c r="BA64" i="7"/>
  <c r="AZ64" i="7"/>
  <c r="AY64" i="7"/>
  <c r="AX64" i="7"/>
  <c r="AW64" i="7"/>
  <c r="AV64" i="7"/>
  <c r="AU64" i="7"/>
  <c r="AT64" i="7"/>
  <c r="AS64" i="7"/>
  <c r="AR64" i="7"/>
  <c r="AQ64" i="7"/>
  <c r="AP64" i="7"/>
  <c r="AO64" i="7"/>
  <c r="AH64" i="7"/>
  <c r="BK63" i="7"/>
  <c r="BI63" i="7"/>
  <c r="BH63" i="7"/>
  <c r="BG63" i="7"/>
  <c r="BF63" i="7"/>
  <c r="BE63" i="7"/>
  <c r="BD63" i="7"/>
  <c r="BC63" i="7"/>
  <c r="BB63" i="7"/>
  <c r="BA63" i="7"/>
  <c r="AZ63" i="7"/>
  <c r="AY63" i="7"/>
  <c r="AX63" i="7"/>
  <c r="AW63" i="7"/>
  <c r="AV63" i="7"/>
  <c r="AU63" i="7"/>
  <c r="AT63" i="7"/>
  <c r="AS63" i="7"/>
  <c r="AR63" i="7"/>
  <c r="AQ63" i="7"/>
  <c r="AP63" i="7"/>
  <c r="AO63" i="7"/>
  <c r="AH63" i="7"/>
  <c r="BK62" i="7"/>
  <c r="BI62" i="7"/>
  <c r="BH62" i="7"/>
  <c r="BG62" i="7"/>
  <c r="BF62" i="7"/>
  <c r="BE62" i="7"/>
  <c r="BD62" i="7"/>
  <c r="BC62" i="7"/>
  <c r="BB62" i="7"/>
  <c r="BA62" i="7"/>
  <c r="AZ62" i="7"/>
  <c r="AY62" i="7"/>
  <c r="AX62" i="7"/>
  <c r="AW62" i="7"/>
  <c r="AV62" i="7"/>
  <c r="AU62" i="7"/>
  <c r="AT62" i="7"/>
  <c r="AS62" i="7"/>
  <c r="AR62" i="7"/>
  <c r="AQ62" i="7"/>
  <c r="AP62" i="7"/>
  <c r="AO62" i="7"/>
  <c r="AH62" i="7"/>
  <c r="BK61" i="7"/>
  <c r="BI61" i="7"/>
  <c r="BH61" i="7"/>
  <c r="BG61" i="7"/>
  <c r="BF61" i="7"/>
  <c r="BE61" i="7"/>
  <c r="BD61" i="7"/>
  <c r="BC61" i="7"/>
  <c r="BB61" i="7"/>
  <c r="BA61" i="7"/>
  <c r="AZ61" i="7"/>
  <c r="AY61" i="7"/>
  <c r="AX61" i="7"/>
  <c r="AW61" i="7"/>
  <c r="AV61" i="7"/>
  <c r="AU61" i="7"/>
  <c r="AT61" i="7"/>
  <c r="AS61" i="7"/>
  <c r="AR61" i="7"/>
  <c r="AQ61" i="7"/>
  <c r="AP61" i="7"/>
  <c r="AO61" i="7"/>
  <c r="AH61" i="7"/>
  <c r="BK60" i="7"/>
  <c r="BI60" i="7"/>
  <c r="BH60" i="7"/>
  <c r="BG60" i="7"/>
  <c r="BF60" i="7"/>
  <c r="BE60" i="7"/>
  <c r="BD60" i="7"/>
  <c r="BC60" i="7"/>
  <c r="BB60" i="7"/>
  <c r="BA60" i="7"/>
  <c r="AZ60" i="7"/>
  <c r="AY60" i="7"/>
  <c r="AX60" i="7"/>
  <c r="AW60" i="7"/>
  <c r="AV60" i="7"/>
  <c r="AU60" i="7"/>
  <c r="AT60" i="7"/>
  <c r="AS60" i="7"/>
  <c r="AR60" i="7"/>
  <c r="AQ60" i="7"/>
  <c r="AP60" i="7"/>
  <c r="AO60" i="7"/>
  <c r="AH60" i="7"/>
  <c r="BK59" i="7"/>
  <c r="BI59" i="7"/>
  <c r="BH59" i="7"/>
  <c r="BG59" i="7"/>
  <c r="BF59" i="7"/>
  <c r="BE59" i="7"/>
  <c r="BD59" i="7"/>
  <c r="BC59" i="7"/>
  <c r="BB59" i="7"/>
  <c r="BA59" i="7"/>
  <c r="AZ59" i="7"/>
  <c r="AY59" i="7"/>
  <c r="AX59" i="7"/>
  <c r="AW59" i="7"/>
  <c r="AV59" i="7"/>
  <c r="AU59" i="7"/>
  <c r="AT59" i="7"/>
  <c r="AS59" i="7"/>
  <c r="AR59" i="7"/>
  <c r="AQ59" i="7"/>
  <c r="AP59" i="7"/>
  <c r="AO59" i="7"/>
  <c r="AH59" i="7"/>
  <c r="BK58" i="7"/>
  <c r="BI58" i="7"/>
  <c r="BH58" i="7"/>
  <c r="BG58" i="7"/>
  <c r="BF58" i="7"/>
  <c r="BE58" i="7"/>
  <c r="BD58" i="7"/>
  <c r="BC58" i="7"/>
  <c r="BB58" i="7"/>
  <c r="BA58" i="7"/>
  <c r="AZ58" i="7"/>
  <c r="AY58" i="7"/>
  <c r="AX58" i="7"/>
  <c r="AW58" i="7"/>
  <c r="AV58" i="7"/>
  <c r="AU58" i="7"/>
  <c r="AT58" i="7"/>
  <c r="AS58" i="7"/>
  <c r="AR58" i="7"/>
  <c r="AQ58" i="7"/>
  <c r="AP58" i="7"/>
  <c r="AO58" i="7"/>
  <c r="AH58" i="7"/>
  <c r="BK57" i="7"/>
  <c r="AH57" i="7"/>
  <c r="BK56" i="7"/>
  <c r="AH56" i="7"/>
  <c r="BK55" i="7"/>
  <c r="AH55" i="7"/>
  <c r="BK54" i="7"/>
  <c r="AH54" i="7"/>
  <c r="BK53" i="7"/>
  <c r="AH53" i="7"/>
  <c r="BK52" i="7"/>
  <c r="AH52" i="7"/>
  <c r="BK51" i="7"/>
  <c r="AH51" i="7"/>
  <c r="BK50" i="7"/>
  <c r="AH50" i="7"/>
  <c r="BK49" i="7"/>
  <c r="AH49" i="7"/>
  <c r="BK48" i="7"/>
  <c r="BI48" i="7"/>
  <c r="BH48" i="7"/>
  <c r="BG48" i="7"/>
  <c r="BF48" i="7"/>
  <c r="BE48" i="7"/>
  <c r="BD48" i="7"/>
  <c r="BC48" i="7"/>
  <c r="BB48" i="7"/>
  <c r="BA48" i="7"/>
  <c r="AZ48" i="7"/>
  <c r="AY48" i="7"/>
  <c r="AX48" i="7"/>
  <c r="AW48" i="7"/>
  <c r="AV48" i="7"/>
  <c r="AU48" i="7"/>
  <c r="AT48" i="7"/>
  <c r="AS48" i="7"/>
  <c r="AR48" i="7"/>
  <c r="AQ48" i="7"/>
  <c r="AP48" i="7"/>
  <c r="AO48" i="7"/>
  <c r="AH48" i="7"/>
  <c r="BK47" i="7"/>
  <c r="BI47" i="7"/>
  <c r="BH47" i="7"/>
  <c r="BG47" i="7"/>
  <c r="BF47" i="7"/>
  <c r="BE47" i="7"/>
  <c r="BD47" i="7"/>
  <c r="BC47" i="7"/>
  <c r="BB47" i="7"/>
  <c r="BA47" i="7"/>
  <c r="AZ47" i="7"/>
  <c r="AY47" i="7"/>
  <c r="AX47" i="7"/>
  <c r="AW47" i="7"/>
  <c r="AV47" i="7"/>
  <c r="AU47" i="7"/>
  <c r="AT47" i="7"/>
  <c r="AS47" i="7"/>
  <c r="AR47" i="7"/>
  <c r="AQ47" i="7"/>
  <c r="AP47" i="7"/>
  <c r="AO47" i="7"/>
  <c r="AH47" i="7"/>
  <c r="BK46" i="7"/>
  <c r="BI46" i="7"/>
  <c r="BH46" i="7"/>
  <c r="BG46" i="7"/>
  <c r="BF46" i="7"/>
  <c r="BE46" i="7"/>
  <c r="BD46" i="7"/>
  <c r="BC46" i="7"/>
  <c r="BB46" i="7"/>
  <c r="BA46" i="7"/>
  <c r="AZ46" i="7"/>
  <c r="AY46" i="7"/>
  <c r="AX46" i="7"/>
  <c r="AW46" i="7"/>
  <c r="AV46" i="7"/>
  <c r="AU46" i="7"/>
  <c r="AT46" i="7"/>
  <c r="AS46" i="7"/>
  <c r="AR46" i="7"/>
  <c r="AQ46" i="7"/>
  <c r="AP46" i="7"/>
  <c r="AO46" i="7"/>
  <c r="AH46" i="7"/>
  <c r="BK45" i="7"/>
  <c r="BI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H45" i="7"/>
  <c r="BK44" i="7"/>
  <c r="BI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H44" i="7"/>
  <c r="BK43" i="7"/>
  <c r="BI43" i="7"/>
  <c r="BH43" i="7"/>
  <c r="BG43" i="7"/>
  <c r="BF43" i="7"/>
  <c r="BE43" i="7"/>
  <c r="BD43" i="7"/>
  <c r="BC43" i="7"/>
  <c r="BB43" i="7"/>
  <c r="BA43" i="7"/>
  <c r="AZ43" i="7"/>
  <c r="AY43" i="7"/>
  <c r="AX43" i="7"/>
  <c r="AW43" i="7"/>
  <c r="AV43" i="7"/>
  <c r="AU43" i="7"/>
  <c r="AT43" i="7"/>
  <c r="AS43" i="7"/>
  <c r="AR43" i="7"/>
  <c r="AQ43" i="7"/>
  <c r="AP43" i="7"/>
  <c r="AO43" i="7"/>
  <c r="AH43" i="7"/>
  <c r="BK42" i="7"/>
  <c r="BI42" i="7"/>
  <c r="BH42" i="7"/>
  <c r="BG42" i="7"/>
  <c r="BF42" i="7"/>
  <c r="BE42" i="7"/>
  <c r="BD42" i="7"/>
  <c r="BC42" i="7"/>
  <c r="BB42" i="7"/>
  <c r="BA42" i="7"/>
  <c r="AZ42" i="7"/>
  <c r="AY42" i="7"/>
  <c r="AX42" i="7"/>
  <c r="AW42" i="7"/>
  <c r="AV42" i="7"/>
  <c r="AU42" i="7"/>
  <c r="AT42" i="7"/>
  <c r="AS42" i="7"/>
  <c r="AR42" i="7"/>
  <c r="AQ42" i="7"/>
  <c r="AP42" i="7"/>
  <c r="AO42" i="7"/>
  <c r="AH42" i="7"/>
  <c r="BK41" i="7"/>
  <c r="BI41" i="7"/>
  <c r="BH41" i="7"/>
  <c r="BG41" i="7"/>
  <c r="BF41" i="7"/>
  <c r="BE41" i="7"/>
  <c r="BD41" i="7"/>
  <c r="BC41" i="7"/>
  <c r="BB41" i="7"/>
  <c r="BA41" i="7"/>
  <c r="AZ41" i="7"/>
  <c r="AY41" i="7"/>
  <c r="AX41" i="7"/>
  <c r="AW41" i="7"/>
  <c r="AV41" i="7"/>
  <c r="AU41" i="7"/>
  <c r="AT41" i="7"/>
  <c r="AS41" i="7"/>
  <c r="AR41" i="7"/>
  <c r="AQ41" i="7"/>
  <c r="AP41" i="7"/>
  <c r="AO41" i="7"/>
  <c r="AH41" i="7"/>
  <c r="BK40" i="7"/>
  <c r="BI40" i="7"/>
  <c r="BH40" i="7"/>
  <c r="BG40" i="7"/>
  <c r="BF40" i="7"/>
  <c r="BE40" i="7"/>
  <c r="BD40" i="7"/>
  <c r="BC40" i="7"/>
  <c r="BB40" i="7"/>
  <c r="BA40" i="7"/>
  <c r="AZ40" i="7"/>
  <c r="AY40" i="7"/>
  <c r="AX40" i="7"/>
  <c r="AW40" i="7"/>
  <c r="AV40" i="7"/>
  <c r="AU40" i="7"/>
  <c r="AT40" i="7"/>
  <c r="AS40" i="7"/>
  <c r="AR40" i="7"/>
  <c r="AQ40" i="7"/>
  <c r="AP40" i="7"/>
  <c r="AO40" i="7"/>
  <c r="AH40" i="7"/>
  <c r="BK39" i="7"/>
  <c r="BI39" i="7"/>
  <c r="BH39" i="7"/>
  <c r="BG39" i="7"/>
  <c r="BF39" i="7"/>
  <c r="BE39" i="7"/>
  <c r="BD39" i="7"/>
  <c r="BC39" i="7"/>
  <c r="BB39" i="7"/>
  <c r="BA39" i="7"/>
  <c r="AZ39" i="7"/>
  <c r="AY39" i="7"/>
  <c r="AX39" i="7"/>
  <c r="AW39" i="7"/>
  <c r="AV39" i="7"/>
  <c r="AU39" i="7"/>
  <c r="AT39" i="7"/>
  <c r="AS39" i="7"/>
  <c r="AR39" i="7"/>
  <c r="AQ39" i="7"/>
  <c r="AP39" i="7"/>
  <c r="AO39" i="7"/>
  <c r="AH39" i="7"/>
  <c r="BK38" i="7"/>
  <c r="BI38" i="7"/>
  <c r="BH38" i="7"/>
  <c r="BG38" i="7"/>
  <c r="BF38" i="7"/>
  <c r="BE38" i="7"/>
  <c r="BD38" i="7"/>
  <c r="BC38" i="7"/>
  <c r="BB38" i="7"/>
  <c r="BA38" i="7"/>
  <c r="AZ38" i="7"/>
  <c r="AY38" i="7"/>
  <c r="AX38" i="7"/>
  <c r="AW38" i="7"/>
  <c r="AV38" i="7"/>
  <c r="AU38" i="7"/>
  <c r="AT38" i="7"/>
  <c r="AS38" i="7"/>
  <c r="AR38" i="7"/>
  <c r="AQ38" i="7"/>
  <c r="AP38" i="7"/>
  <c r="AO38" i="7"/>
  <c r="AH38" i="7"/>
  <c r="BK37" i="7"/>
  <c r="BI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H37" i="7"/>
  <c r="BK36" i="7"/>
  <c r="BI36" i="7"/>
  <c r="BH36" i="7"/>
  <c r="BG36" i="7"/>
  <c r="BF36" i="7"/>
  <c r="BE36" i="7"/>
  <c r="BD36" i="7"/>
  <c r="BC36" i="7"/>
  <c r="BB36" i="7"/>
  <c r="BA36" i="7"/>
  <c r="AZ36" i="7"/>
  <c r="AY36" i="7"/>
  <c r="AX36" i="7"/>
  <c r="AW36" i="7"/>
  <c r="AV36" i="7"/>
  <c r="AU36" i="7"/>
  <c r="AT36" i="7"/>
  <c r="AS36" i="7"/>
  <c r="AR36" i="7"/>
  <c r="AQ36" i="7"/>
  <c r="AP36" i="7"/>
  <c r="AO36" i="7"/>
  <c r="AH36" i="7"/>
  <c r="BK35" i="7"/>
  <c r="BI35" i="7"/>
  <c r="BH35" i="7"/>
  <c r="BG35" i="7"/>
  <c r="BF35" i="7"/>
  <c r="BE35" i="7"/>
  <c r="BD35" i="7"/>
  <c r="BC35" i="7"/>
  <c r="BB35" i="7"/>
  <c r="BA35" i="7"/>
  <c r="AZ35" i="7"/>
  <c r="AY35" i="7"/>
  <c r="AX35" i="7"/>
  <c r="AW35" i="7"/>
  <c r="AV35" i="7"/>
  <c r="AU35" i="7"/>
  <c r="AT35" i="7"/>
  <c r="AS35" i="7"/>
  <c r="AR35" i="7"/>
  <c r="AQ35" i="7"/>
  <c r="AP35" i="7"/>
  <c r="AO35" i="7"/>
  <c r="AH35" i="7"/>
  <c r="BK34" i="7"/>
  <c r="BI34" i="7"/>
  <c r="BH34" i="7"/>
  <c r="BG34" i="7"/>
  <c r="BF34" i="7"/>
  <c r="BE34" i="7"/>
  <c r="BD34" i="7"/>
  <c r="BC34" i="7"/>
  <c r="BB34" i="7"/>
  <c r="BA34" i="7"/>
  <c r="AZ34" i="7"/>
  <c r="AY34" i="7"/>
  <c r="AX34" i="7"/>
  <c r="AW34" i="7"/>
  <c r="AV34" i="7"/>
  <c r="AU34" i="7"/>
  <c r="AT34" i="7"/>
  <c r="AS34" i="7"/>
  <c r="AR34" i="7"/>
  <c r="AQ34" i="7"/>
  <c r="AP34" i="7"/>
  <c r="AO34" i="7"/>
  <c r="AH34" i="7"/>
  <c r="BK33" i="7"/>
  <c r="BI33" i="7"/>
  <c r="BH33" i="7"/>
  <c r="BG33" i="7"/>
  <c r="BF33" i="7"/>
  <c r="BE33" i="7"/>
  <c r="BD33" i="7"/>
  <c r="BC33" i="7"/>
  <c r="BB33" i="7"/>
  <c r="BA33" i="7"/>
  <c r="AZ33" i="7"/>
  <c r="AY33" i="7"/>
  <c r="AX33" i="7"/>
  <c r="AW33" i="7"/>
  <c r="AV33" i="7"/>
  <c r="AU33" i="7"/>
  <c r="AT33" i="7"/>
  <c r="AS33" i="7"/>
  <c r="AR33" i="7"/>
  <c r="AQ33" i="7"/>
  <c r="AP33" i="7"/>
  <c r="AO33" i="7"/>
  <c r="AH33" i="7"/>
  <c r="BK32" i="7"/>
  <c r="BH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H32" i="7"/>
  <c r="BI32" i="7" s="1"/>
  <c r="BK31" i="7"/>
  <c r="BH31" i="7"/>
  <c r="BG31" i="7"/>
  <c r="BF31" i="7"/>
  <c r="BE31" i="7"/>
  <c r="BD31" i="7"/>
  <c r="BC31" i="7"/>
  <c r="BB31" i="7"/>
  <c r="BA31" i="7"/>
  <c r="AZ31" i="7"/>
  <c r="AY31" i="7"/>
  <c r="AX31" i="7"/>
  <c r="AW31" i="7"/>
  <c r="AV31" i="7"/>
  <c r="AU31" i="7"/>
  <c r="AT31" i="7"/>
  <c r="AS31" i="7"/>
  <c r="AR31" i="7"/>
  <c r="AQ31" i="7"/>
  <c r="AH31" i="7"/>
  <c r="BI31" i="7" s="1"/>
  <c r="BK30" i="7"/>
  <c r="BH30" i="7"/>
  <c r="BE30" i="7"/>
  <c r="BB30" i="7"/>
  <c r="AY30" i="7"/>
  <c r="AV30" i="7"/>
  <c r="AS30" i="7"/>
  <c r="AH30" i="7"/>
  <c r="BK29" i="7"/>
  <c r="BH29" i="7"/>
  <c r="BE29" i="7"/>
  <c r="BB29" i="7"/>
  <c r="AY29" i="7"/>
  <c r="AV29" i="7"/>
  <c r="AS29" i="7"/>
  <c r="AH29" i="7"/>
  <c r="BK28" i="7"/>
  <c r="BI28" i="7"/>
  <c r="BH28" i="7"/>
  <c r="BG28" i="7"/>
  <c r="BF28" i="7"/>
  <c r="BE28" i="7"/>
  <c r="BD28" i="7"/>
  <c r="BC28" i="7"/>
  <c r="BB28" i="7"/>
  <c r="BA28" i="7"/>
  <c r="AZ28" i="7"/>
  <c r="AY28" i="7"/>
  <c r="AX28" i="7"/>
  <c r="AW28" i="7"/>
  <c r="AV28" i="7"/>
  <c r="AU28" i="7"/>
  <c r="AT28" i="7"/>
  <c r="AS28" i="7"/>
  <c r="AR28" i="7"/>
  <c r="AH28" i="7"/>
  <c r="BK27" i="7"/>
  <c r="BI27" i="7"/>
  <c r="BH27" i="7"/>
  <c r="BG27" i="7"/>
  <c r="BF27" i="7"/>
  <c r="BE27" i="7"/>
  <c r="BD27" i="7"/>
  <c r="BC27" i="7"/>
  <c r="BB27" i="7"/>
  <c r="BA27" i="7"/>
  <c r="AZ27" i="7"/>
  <c r="AY27" i="7"/>
  <c r="AX27" i="7"/>
  <c r="AW27" i="7"/>
  <c r="AV27" i="7"/>
  <c r="AU27" i="7"/>
  <c r="AT27" i="7"/>
  <c r="AS27" i="7"/>
  <c r="AR27" i="7"/>
  <c r="AH27" i="7"/>
  <c r="BK26" i="7"/>
  <c r="BI26" i="7"/>
  <c r="BH26" i="7"/>
  <c r="BG26" i="7"/>
  <c r="BF26" i="7"/>
  <c r="BE26" i="7"/>
  <c r="BD26" i="7"/>
  <c r="BC26" i="7"/>
  <c r="BB26" i="7"/>
  <c r="BA26" i="7"/>
  <c r="AZ26" i="7"/>
  <c r="AY26" i="7"/>
  <c r="AX26" i="7"/>
  <c r="AW26" i="7"/>
  <c r="AV26" i="7"/>
  <c r="AU26" i="7"/>
  <c r="AT26" i="7"/>
  <c r="AS26" i="7"/>
  <c r="AR26" i="7"/>
  <c r="AH26" i="7"/>
  <c r="BK25" i="7"/>
  <c r="BI25" i="7"/>
  <c r="BH25" i="7"/>
  <c r="BG25" i="7"/>
  <c r="BF25" i="7"/>
  <c r="BE25" i="7"/>
  <c r="BD25" i="7"/>
  <c r="BC25" i="7"/>
  <c r="BB25" i="7"/>
  <c r="BA25" i="7"/>
  <c r="AZ25" i="7"/>
  <c r="AY25" i="7"/>
  <c r="AX25" i="7"/>
  <c r="AW25" i="7"/>
  <c r="AV25" i="7"/>
  <c r="AU25" i="7"/>
  <c r="AT25" i="7"/>
  <c r="AS25" i="7"/>
  <c r="AR25" i="7"/>
  <c r="AH25" i="7"/>
  <c r="BK24" i="7"/>
  <c r="BI24" i="7"/>
  <c r="BH24" i="7"/>
  <c r="BG24" i="7"/>
  <c r="BF24" i="7"/>
  <c r="BE24" i="7"/>
  <c r="BD24" i="7"/>
  <c r="BC24" i="7"/>
  <c r="BB24" i="7"/>
  <c r="BA24" i="7"/>
  <c r="AZ24" i="7"/>
  <c r="AY24" i="7"/>
  <c r="AX24" i="7"/>
  <c r="AW24" i="7"/>
  <c r="AV24" i="7"/>
  <c r="AU24" i="7"/>
  <c r="AT24" i="7"/>
  <c r="AS24" i="7"/>
  <c r="AR24" i="7"/>
  <c r="AH24" i="7"/>
  <c r="BK23" i="7"/>
  <c r="AG23" i="7"/>
  <c r="AF23" i="7"/>
  <c r="AE23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BK22" i="7"/>
  <c r="AG22" i="7"/>
  <c r="AF22" i="7"/>
  <c r="AE22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BK21" i="7"/>
  <c r="AG21" i="7"/>
  <c r="AF21" i="7"/>
  <c r="AE21" i="7"/>
  <c r="AD21" i="7"/>
  <c r="AC21" i="7"/>
  <c r="AB21" i="7"/>
  <c r="AA21" i="7"/>
  <c r="Z21" i="7"/>
  <c r="Y21" i="7"/>
  <c r="X21" i="7"/>
  <c r="W21" i="7"/>
  <c r="V21" i="7"/>
  <c r="U21" i="7"/>
  <c r="T21" i="7"/>
  <c r="S21" i="7"/>
  <c r="R21" i="7"/>
  <c r="Q21" i="7"/>
  <c r="P21" i="7"/>
  <c r="BK20" i="7"/>
  <c r="BI20" i="7"/>
  <c r="BH20" i="7"/>
  <c r="BG20" i="7"/>
  <c r="BF20" i="7"/>
  <c r="BE20" i="7"/>
  <c r="BD20" i="7"/>
  <c r="BC20" i="7"/>
  <c r="BB20" i="7"/>
  <c r="BA20" i="7"/>
  <c r="AZ20" i="7"/>
  <c r="AY20" i="7"/>
  <c r="AX20" i="7"/>
  <c r="AW20" i="7"/>
  <c r="AV20" i="7"/>
  <c r="AU20" i="7"/>
  <c r="AT20" i="7"/>
  <c r="AS20" i="7"/>
  <c r="AR20" i="7"/>
  <c r="AH20" i="7"/>
  <c r="BK19" i="7"/>
  <c r="BI19" i="7"/>
  <c r="BH19" i="7"/>
  <c r="BG19" i="7"/>
  <c r="BF19" i="7"/>
  <c r="BE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H19" i="7"/>
  <c r="BK18" i="7"/>
  <c r="BI18" i="7"/>
  <c r="BH18" i="7"/>
  <c r="BG18" i="7"/>
  <c r="BF18" i="7"/>
  <c r="BE18" i="7"/>
  <c r="BD18" i="7"/>
  <c r="BC18" i="7"/>
  <c r="BB18" i="7"/>
  <c r="BA18" i="7"/>
  <c r="AZ18" i="7"/>
  <c r="AY18" i="7"/>
  <c r="AX18" i="7"/>
  <c r="AW18" i="7"/>
  <c r="AV18" i="7"/>
  <c r="AU18" i="7"/>
  <c r="AT18" i="7"/>
  <c r="AS18" i="7"/>
  <c r="AR18" i="7"/>
  <c r="AH18" i="7"/>
  <c r="BK17" i="7"/>
  <c r="BI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H17" i="7"/>
  <c r="BK16" i="7"/>
  <c r="BI16" i="7"/>
  <c r="BH16" i="7"/>
  <c r="BG16" i="7"/>
  <c r="BF16" i="7"/>
  <c r="BE16" i="7"/>
  <c r="BD16" i="7"/>
  <c r="BC16" i="7"/>
  <c r="BB16" i="7"/>
  <c r="BA16" i="7"/>
  <c r="AZ16" i="7"/>
  <c r="AY16" i="7"/>
  <c r="AX16" i="7"/>
  <c r="AW16" i="7"/>
  <c r="AV16" i="7"/>
  <c r="AU16" i="7"/>
  <c r="AT16" i="7"/>
  <c r="AS16" i="7"/>
  <c r="AR16" i="7"/>
  <c r="AH16" i="7"/>
  <c r="BK15" i="7"/>
  <c r="BI15" i="7"/>
  <c r="BH15" i="7"/>
  <c r="BG15" i="7"/>
  <c r="BF15" i="7"/>
  <c r="BE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H15" i="7"/>
  <c r="BK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H14" i="7"/>
  <c r="BK13" i="7"/>
  <c r="BI13" i="7"/>
  <c r="BH13" i="7"/>
  <c r="BG13" i="7"/>
  <c r="BF13" i="7"/>
  <c r="BE13" i="7"/>
  <c r="BD13" i="7"/>
  <c r="BC13" i="7"/>
  <c r="BB13" i="7"/>
  <c r="BA13" i="7"/>
  <c r="AZ13" i="7"/>
  <c r="AY13" i="7"/>
  <c r="AX13" i="7"/>
  <c r="AW13" i="7"/>
  <c r="AV13" i="7"/>
  <c r="AU13" i="7"/>
  <c r="AT13" i="7"/>
  <c r="AS13" i="7"/>
  <c r="AR13" i="7"/>
  <c r="AH13" i="7"/>
  <c r="BK12" i="7"/>
  <c r="BI12" i="7"/>
  <c r="BH12" i="7"/>
  <c r="BG12" i="7"/>
  <c r="BF12" i="7"/>
  <c r="BE12" i="7"/>
  <c r="BD12" i="7"/>
  <c r="BC12" i="7"/>
  <c r="BB12" i="7"/>
  <c r="BA12" i="7"/>
  <c r="AZ12" i="7"/>
  <c r="AY12" i="7"/>
  <c r="AX12" i="7"/>
  <c r="AW12" i="7"/>
  <c r="AV12" i="7"/>
  <c r="AU12" i="7"/>
  <c r="AT12" i="7"/>
  <c r="AS12" i="7"/>
  <c r="AR12" i="7"/>
  <c r="AH12" i="7"/>
  <c r="BK11" i="7"/>
  <c r="BI11" i="7"/>
  <c r="BH11" i="7"/>
  <c r="BG11" i="7"/>
  <c r="BF11" i="7"/>
  <c r="BE11" i="7"/>
  <c r="BD11" i="7"/>
  <c r="BC11" i="7"/>
  <c r="BB11" i="7"/>
  <c r="BA11" i="7"/>
  <c r="AZ11" i="7"/>
  <c r="AY11" i="7"/>
  <c r="AX11" i="7"/>
  <c r="AW11" i="7"/>
  <c r="AV11" i="7"/>
  <c r="AU11" i="7"/>
  <c r="AT11" i="7"/>
  <c r="AS11" i="7"/>
  <c r="AR11" i="7"/>
  <c r="AH11" i="7"/>
  <c r="BK10" i="7"/>
  <c r="BI10" i="7"/>
  <c r="BH10" i="7"/>
  <c r="BG10" i="7"/>
  <c r="BF10" i="7"/>
  <c r="BE10" i="7"/>
  <c r="BD10" i="7"/>
  <c r="BC10" i="7"/>
  <c r="BB10" i="7"/>
  <c r="BA10" i="7"/>
  <c r="AZ10" i="7"/>
  <c r="AY10" i="7"/>
  <c r="AX10" i="7"/>
  <c r="AW10" i="7"/>
  <c r="AV10" i="7"/>
  <c r="AU10" i="7"/>
  <c r="AT10" i="7"/>
  <c r="AS10" i="7"/>
  <c r="AR10" i="7"/>
  <c r="AH10" i="7"/>
  <c r="BK9" i="7"/>
  <c r="AH9" i="7"/>
  <c r="BK8" i="7"/>
  <c r="AH8" i="7"/>
  <c r="BK7" i="7"/>
  <c r="AH7" i="7"/>
  <c r="BK6" i="7"/>
  <c r="AH6" i="7"/>
  <c r="BK5" i="7"/>
  <c r="AH5" i="7"/>
  <c r="BK4" i="7"/>
  <c r="AH4" i="7"/>
  <c r="BK3" i="7"/>
  <c r="AH3" i="7"/>
  <c r="AM34" i="5"/>
  <c r="AL34" i="5"/>
  <c r="AK34" i="5"/>
  <c r="AJ34" i="5"/>
  <c r="AI34" i="5"/>
  <c r="AH34" i="5"/>
  <c r="AM33" i="5"/>
  <c r="AL33" i="5"/>
  <c r="AK33" i="5"/>
  <c r="AJ33" i="5"/>
  <c r="AI33" i="5"/>
  <c r="AH33" i="5"/>
  <c r="AM32" i="5"/>
  <c r="AL32" i="5"/>
  <c r="AK32" i="5"/>
  <c r="AJ32" i="5"/>
  <c r="AI32" i="5"/>
  <c r="AH32" i="5"/>
  <c r="AM31" i="5"/>
  <c r="AL31" i="5"/>
  <c r="AK31" i="5"/>
  <c r="AJ31" i="5"/>
  <c r="AI31" i="5"/>
  <c r="AH31" i="5"/>
  <c r="AM30" i="5"/>
  <c r="AL30" i="5"/>
  <c r="AK30" i="5"/>
  <c r="AJ30" i="5"/>
  <c r="AI30" i="5"/>
  <c r="AH30" i="5"/>
  <c r="AM29" i="5"/>
  <c r="AL29" i="5"/>
  <c r="AK29" i="5"/>
  <c r="AJ29" i="5"/>
  <c r="AI29" i="5"/>
  <c r="AH29" i="5"/>
  <c r="AM28" i="5"/>
  <c r="AL28" i="5"/>
  <c r="AK28" i="5"/>
  <c r="AJ28" i="5"/>
  <c r="AI28" i="5"/>
  <c r="AH28" i="5"/>
  <c r="AM27" i="5"/>
  <c r="AL27" i="5"/>
  <c r="AK27" i="5"/>
  <c r="AJ27" i="5"/>
  <c r="AI27" i="5"/>
  <c r="AH27" i="5"/>
  <c r="AM26" i="5"/>
  <c r="AL26" i="5"/>
  <c r="AK26" i="5"/>
  <c r="AJ26" i="5"/>
  <c r="AI26" i="5"/>
  <c r="AH26" i="5"/>
  <c r="AM25" i="5"/>
  <c r="AL25" i="5"/>
  <c r="AK25" i="5"/>
  <c r="AJ25" i="5"/>
  <c r="AI25" i="5"/>
  <c r="AH25" i="5"/>
  <c r="AM24" i="5"/>
  <c r="AL24" i="5"/>
  <c r="AK24" i="5"/>
  <c r="AJ24" i="5"/>
  <c r="AI24" i="5"/>
  <c r="AH24" i="5"/>
  <c r="AM23" i="5"/>
  <c r="AL23" i="5"/>
  <c r="AK23" i="5"/>
  <c r="AJ23" i="5"/>
  <c r="AI23" i="5"/>
  <c r="AH23" i="5"/>
  <c r="AM22" i="5"/>
  <c r="AL22" i="5"/>
  <c r="AK22" i="5"/>
  <c r="AJ22" i="5"/>
  <c r="AI22" i="5"/>
  <c r="AH22" i="5"/>
  <c r="AM21" i="5"/>
  <c r="AL21" i="5"/>
  <c r="AK21" i="5"/>
  <c r="AJ21" i="5"/>
  <c r="AI21" i="5"/>
  <c r="AH21" i="5"/>
  <c r="AM20" i="5"/>
  <c r="AL20" i="5"/>
  <c r="AK20" i="5"/>
  <c r="AJ20" i="5"/>
  <c r="AI20" i="5"/>
  <c r="AH20" i="5"/>
  <c r="AM19" i="5"/>
  <c r="AL19" i="5"/>
  <c r="AK19" i="5"/>
  <c r="AJ19" i="5"/>
  <c r="AI19" i="5"/>
  <c r="AH19" i="5"/>
  <c r="AM18" i="5"/>
  <c r="AL18" i="5"/>
  <c r="AK18" i="5"/>
  <c r="AJ18" i="5"/>
  <c r="AI18" i="5"/>
  <c r="AH18" i="5"/>
  <c r="AM17" i="5"/>
  <c r="AL17" i="5"/>
  <c r="AK17" i="5"/>
  <c r="AJ17" i="5"/>
  <c r="AI17" i="5"/>
  <c r="AH17" i="5"/>
  <c r="AM16" i="5"/>
  <c r="AL16" i="5"/>
  <c r="AK16" i="5"/>
  <c r="AJ16" i="5"/>
  <c r="AI16" i="5"/>
  <c r="AH16" i="5"/>
  <c r="AM15" i="5"/>
  <c r="AL15" i="5"/>
  <c r="AK15" i="5"/>
  <c r="AJ15" i="5"/>
  <c r="AI15" i="5"/>
  <c r="AH15" i="5"/>
  <c r="AM14" i="5"/>
  <c r="AL14" i="5"/>
  <c r="AK14" i="5"/>
  <c r="AJ14" i="5"/>
  <c r="AI14" i="5"/>
  <c r="AH14" i="5"/>
  <c r="AM13" i="5"/>
  <c r="AL13" i="5"/>
  <c r="AK13" i="5"/>
  <c r="AJ13" i="5"/>
  <c r="AI13" i="5"/>
  <c r="AH13" i="5"/>
  <c r="AM12" i="5"/>
  <c r="AL12" i="5"/>
  <c r="AK12" i="5"/>
  <c r="AJ12" i="5"/>
  <c r="AI12" i="5"/>
  <c r="AH12" i="5"/>
  <c r="AM11" i="5"/>
  <c r="AL11" i="5"/>
  <c r="AK11" i="5"/>
  <c r="AJ11" i="5"/>
  <c r="AI11" i="5"/>
  <c r="AH11" i="5"/>
  <c r="AM10" i="5"/>
  <c r="AL10" i="5"/>
  <c r="AK10" i="5"/>
  <c r="AJ10" i="5"/>
  <c r="AI10" i="5"/>
  <c r="AH10" i="5"/>
  <c r="AM9" i="5"/>
  <c r="AL9" i="5"/>
  <c r="AK9" i="5"/>
  <c r="AJ9" i="5"/>
  <c r="AI9" i="5"/>
  <c r="AH9" i="5"/>
  <c r="AM8" i="5"/>
  <c r="AL8" i="5"/>
  <c r="AK8" i="5"/>
  <c r="AJ8" i="5"/>
  <c r="AI8" i="5"/>
  <c r="AH8" i="5"/>
  <c r="AM7" i="5"/>
  <c r="AL7" i="5"/>
  <c r="AK7" i="5"/>
  <c r="AJ7" i="5"/>
  <c r="AI7" i="5"/>
  <c r="AH7" i="5"/>
  <c r="AM6" i="5"/>
  <c r="AL6" i="5"/>
  <c r="AK6" i="5"/>
  <c r="AJ6" i="5"/>
  <c r="AI6" i="5"/>
  <c r="AH6" i="5"/>
  <c r="AM5" i="5"/>
  <c r="AL5" i="5"/>
  <c r="AK5" i="5"/>
  <c r="AJ5" i="5"/>
  <c r="AI5" i="5"/>
  <c r="AH5" i="5"/>
  <c r="AM4" i="5"/>
  <c r="AL4" i="5"/>
  <c r="AK4" i="5"/>
  <c r="AJ4" i="5"/>
  <c r="AI4" i="5"/>
  <c r="AH4" i="5"/>
  <c r="AM3" i="5"/>
  <c r="AL3" i="5"/>
  <c r="AK3" i="5"/>
  <c r="AJ3" i="5"/>
  <c r="AI3" i="5"/>
  <c r="AH3" i="5"/>
  <c r="AP76" i="4"/>
  <c r="AO76" i="4"/>
  <c r="AN76" i="4"/>
  <c r="AM76" i="4"/>
  <c r="AL76" i="4"/>
  <c r="AK76" i="4"/>
  <c r="AP75" i="4"/>
  <c r="AO75" i="4"/>
  <c r="AN75" i="4"/>
  <c r="AM75" i="4"/>
  <c r="AL75" i="4"/>
  <c r="AK75" i="4"/>
  <c r="AP74" i="4"/>
  <c r="AO74" i="4"/>
  <c r="AN74" i="4"/>
  <c r="AM74" i="4"/>
  <c r="AL74" i="4"/>
  <c r="AK74" i="4"/>
  <c r="AP73" i="4"/>
  <c r="AO73" i="4"/>
  <c r="AN73" i="4"/>
  <c r="AM73" i="4"/>
  <c r="AL73" i="4"/>
  <c r="AK73" i="4"/>
  <c r="AP72" i="4"/>
  <c r="AO72" i="4"/>
  <c r="AN72" i="4"/>
  <c r="AM72" i="4"/>
  <c r="AL72" i="4"/>
  <c r="AK72" i="4"/>
  <c r="AP71" i="4"/>
  <c r="AO71" i="4"/>
  <c r="AN71" i="4"/>
  <c r="AM71" i="4"/>
  <c r="AL71" i="4"/>
  <c r="AK71" i="4"/>
  <c r="AP70" i="4"/>
  <c r="AO70" i="4"/>
  <c r="AN70" i="4"/>
  <c r="AM70" i="4"/>
  <c r="AL70" i="4"/>
  <c r="AK70" i="4"/>
  <c r="AP69" i="4"/>
  <c r="AO69" i="4"/>
  <c r="AN69" i="4"/>
  <c r="AM69" i="4"/>
  <c r="AL69" i="4"/>
  <c r="AK69" i="4"/>
  <c r="AP68" i="4"/>
  <c r="AO68" i="4"/>
  <c r="AN68" i="4"/>
  <c r="AM68" i="4"/>
  <c r="AL68" i="4"/>
  <c r="AK68" i="4"/>
  <c r="AP67" i="4"/>
  <c r="AO67" i="4"/>
  <c r="AN67" i="4"/>
  <c r="AM67" i="4"/>
  <c r="AL67" i="4"/>
  <c r="AK67" i="4"/>
  <c r="AP66" i="4"/>
  <c r="AO66" i="4"/>
  <c r="AN66" i="4"/>
  <c r="AM66" i="4"/>
  <c r="AL66" i="4"/>
  <c r="AK66" i="4"/>
  <c r="AP65" i="4"/>
  <c r="AO65" i="4"/>
  <c r="AN65" i="4"/>
  <c r="AM65" i="4"/>
  <c r="AL65" i="4"/>
  <c r="AK65" i="4"/>
  <c r="AP64" i="4"/>
  <c r="AO64" i="4"/>
  <c r="AN64" i="4"/>
  <c r="AM64" i="4"/>
  <c r="AL64" i="4"/>
  <c r="AK64" i="4"/>
  <c r="AP63" i="4"/>
  <c r="AO63" i="4"/>
  <c r="AN63" i="4"/>
  <c r="AM63" i="4"/>
  <c r="AL63" i="4"/>
  <c r="AK63" i="4"/>
  <c r="AP62" i="4"/>
  <c r="AO62" i="4"/>
  <c r="AN62" i="4"/>
  <c r="AM62" i="4"/>
  <c r="AL62" i="4"/>
  <c r="AK62" i="4"/>
  <c r="AP61" i="4"/>
  <c r="AO61" i="4"/>
  <c r="AN61" i="4"/>
  <c r="AM61" i="4"/>
  <c r="AL61" i="4"/>
  <c r="AK61" i="4"/>
  <c r="AP60" i="4"/>
  <c r="AO60" i="4"/>
  <c r="AN60" i="4"/>
  <c r="AM60" i="4"/>
  <c r="AL60" i="4"/>
  <c r="AK60" i="4"/>
  <c r="AP59" i="4"/>
  <c r="AO59" i="4"/>
  <c r="AN59" i="4"/>
  <c r="AM59" i="4"/>
  <c r="AL59" i="4"/>
  <c r="AK59" i="4"/>
  <c r="AP58" i="4"/>
  <c r="AO58" i="4"/>
  <c r="AN58" i="4"/>
  <c r="AM58" i="4"/>
  <c r="AL58" i="4"/>
  <c r="AK58" i="4"/>
  <c r="AP57" i="4"/>
  <c r="AO57" i="4"/>
  <c r="AN57" i="4"/>
  <c r="AM57" i="4"/>
  <c r="AL57" i="4"/>
  <c r="AK57" i="4"/>
  <c r="AP56" i="4"/>
  <c r="AO56" i="4"/>
  <c r="AN56" i="4"/>
  <c r="AM56" i="4"/>
  <c r="AL56" i="4"/>
  <c r="AK56" i="4"/>
  <c r="AP55" i="4"/>
  <c r="AO55" i="4"/>
  <c r="AN55" i="4"/>
  <c r="AM55" i="4"/>
  <c r="AL55" i="4"/>
  <c r="AK55" i="4"/>
  <c r="AP54" i="4"/>
  <c r="AO54" i="4"/>
  <c r="AN54" i="4"/>
  <c r="AM54" i="4"/>
  <c r="AL54" i="4"/>
  <c r="AK54" i="4"/>
  <c r="AP53" i="4"/>
  <c r="AO53" i="4"/>
  <c r="AN53" i="4"/>
  <c r="AM53" i="4"/>
  <c r="AL53" i="4"/>
  <c r="AK53" i="4"/>
  <c r="AP52" i="4"/>
  <c r="AO52" i="4"/>
  <c r="AN52" i="4"/>
  <c r="AM52" i="4"/>
  <c r="AL52" i="4"/>
  <c r="AK52" i="4"/>
  <c r="AP51" i="4"/>
  <c r="AO51" i="4"/>
  <c r="AN51" i="4"/>
  <c r="AM51" i="4"/>
  <c r="AL51" i="4"/>
  <c r="AK51" i="4"/>
  <c r="AP50" i="4"/>
  <c r="AO50" i="4"/>
  <c r="AN50" i="4"/>
  <c r="AM50" i="4"/>
  <c r="AL50" i="4"/>
  <c r="AK50" i="4"/>
  <c r="AP49" i="4"/>
  <c r="AO49" i="4"/>
  <c r="AN49" i="4"/>
  <c r="AM49" i="4"/>
  <c r="AL49" i="4"/>
  <c r="AK49" i="4"/>
  <c r="AP48" i="4"/>
  <c r="AO48" i="4"/>
  <c r="AN48" i="4"/>
  <c r="AM48" i="4"/>
  <c r="AL48" i="4"/>
  <c r="AK48" i="4"/>
  <c r="AP47" i="4"/>
  <c r="AO47" i="4"/>
  <c r="AN47" i="4"/>
  <c r="AM47" i="4"/>
  <c r="AL47" i="4"/>
  <c r="AK47" i="4"/>
  <c r="AP46" i="4"/>
  <c r="AO46" i="4"/>
  <c r="AN46" i="4"/>
  <c r="AM46" i="4"/>
  <c r="AL46" i="4"/>
  <c r="AK46" i="4"/>
  <c r="AP45" i="4"/>
  <c r="AO45" i="4"/>
  <c r="AN45" i="4"/>
  <c r="AM45" i="4"/>
  <c r="AL45" i="4"/>
  <c r="AK45" i="4"/>
  <c r="AP44" i="4"/>
  <c r="AO44" i="4"/>
  <c r="AN44" i="4"/>
  <c r="AM44" i="4"/>
  <c r="AL44" i="4"/>
  <c r="AK44" i="4"/>
  <c r="AP43" i="4"/>
  <c r="AO43" i="4"/>
  <c r="AN43" i="4"/>
  <c r="AM43" i="4"/>
  <c r="AL43" i="4"/>
  <c r="AK43" i="4"/>
  <c r="AP42" i="4"/>
  <c r="AO42" i="4"/>
  <c r="AN42" i="4"/>
  <c r="AM42" i="4"/>
  <c r="AL42" i="4"/>
  <c r="AK42" i="4"/>
  <c r="AP41" i="4"/>
  <c r="AO41" i="4"/>
  <c r="AN41" i="4"/>
  <c r="AM41" i="4"/>
  <c r="AL41" i="4"/>
  <c r="AK41" i="4"/>
  <c r="AP40" i="4"/>
  <c r="AO40" i="4"/>
  <c r="AN40" i="4"/>
  <c r="AM40" i="4"/>
  <c r="AL40" i="4"/>
  <c r="AK40" i="4"/>
  <c r="AP39" i="4"/>
  <c r="AO39" i="4"/>
  <c r="AN39" i="4"/>
  <c r="AM39" i="4"/>
  <c r="AL39" i="4"/>
  <c r="AK39" i="4"/>
  <c r="AP38" i="4"/>
  <c r="AO38" i="4"/>
  <c r="AN38" i="4"/>
  <c r="AM38" i="4"/>
  <c r="AL38" i="4"/>
  <c r="AK38" i="4"/>
  <c r="AP37" i="4"/>
  <c r="AO37" i="4"/>
  <c r="AN37" i="4"/>
  <c r="AM37" i="4"/>
  <c r="AL37" i="4"/>
  <c r="AK37" i="4"/>
  <c r="AP36" i="4"/>
  <c r="AO36" i="4"/>
  <c r="AN36" i="4"/>
  <c r="AM36" i="4"/>
  <c r="AL36" i="4"/>
  <c r="AK36" i="4"/>
  <c r="AP35" i="4"/>
  <c r="AO35" i="4"/>
  <c r="AN35" i="4"/>
  <c r="AM35" i="4"/>
  <c r="AL35" i="4"/>
  <c r="AK35" i="4"/>
  <c r="AP34" i="4"/>
  <c r="AO34" i="4"/>
  <c r="AN34" i="4"/>
  <c r="AM34" i="4"/>
  <c r="AL34" i="4"/>
  <c r="AK34" i="4"/>
  <c r="AP33" i="4"/>
  <c r="AO33" i="4"/>
  <c r="AN33" i="4"/>
  <c r="AM33" i="4"/>
  <c r="AL33" i="4"/>
  <c r="AK33" i="4"/>
  <c r="AP32" i="4"/>
  <c r="AO32" i="4"/>
  <c r="AN32" i="4"/>
  <c r="AM32" i="4"/>
  <c r="AL32" i="4"/>
  <c r="AK32" i="4"/>
  <c r="AP31" i="4"/>
  <c r="AO31" i="4"/>
  <c r="AN31" i="4"/>
  <c r="AM31" i="4"/>
  <c r="AL31" i="4"/>
  <c r="AK31" i="4"/>
  <c r="AP30" i="4"/>
  <c r="AO30" i="4"/>
  <c r="AN30" i="4"/>
  <c r="AM30" i="4"/>
  <c r="AL30" i="4"/>
  <c r="AK30" i="4"/>
  <c r="AP29" i="4"/>
  <c r="AO29" i="4"/>
  <c r="AN29" i="4"/>
  <c r="AM29" i="4"/>
  <c r="AL29" i="4"/>
  <c r="AK29" i="4"/>
  <c r="AP28" i="4"/>
  <c r="AO28" i="4"/>
  <c r="AN28" i="4"/>
  <c r="AM28" i="4"/>
  <c r="AL28" i="4"/>
  <c r="AK28" i="4"/>
  <c r="AP27" i="4"/>
  <c r="AO27" i="4"/>
  <c r="AN27" i="4"/>
  <c r="AM27" i="4"/>
  <c r="AL27" i="4"/>
  <c r="AK27" i="4"/>
  <c r="AP26" i="4"/>
  <c r="AO26" i="4"/>
  <c r="AN26" i="4"/>
  <c r="AM26" i="4"/>
  <c r="AL26" i="4"/>
  <c r="AK26" i="4"/>
  <c r="AP25" i="4"/>
  <c r="AO25" i="4"/>
  <c r="AN25" i="4"/>
  <c r="AM25" i="4"/>
  <c r="AL25" i="4"/>
  <c r="AK25" i="4"/>
  <c r="AP24" i="4"/>
  <c r="AO24" i="4"/>
  <c r="AN24" i="4"/>
  <c r="AM24" i="4"/>
  <c r="AL24" i="4"/>
  <c r="AK24" i="4"/>
  <c r="AP23" i="4"/>
  <c r="AO23" i="4"/>
  <c r="AN23" i="4"/>
  <c r="AM23" i="4"/>
  <c r="AL23" i="4"/>
  <c r="AK23" i="4"/>
  <c r="AP22" i="4"/>
  <c r="AO22" i="4"/>
  <c r="AN22" i="4"/>
  <c r="AM22" i="4"/>
  <c r="AL22" i="4"/>
  <c r="AK22" i="4"/>
  <c r="AP21" i="4"/>
  <c r="AO21" i="4"/>
  <c r="AN21" i="4"/>
  <c r="AM21" i="4"/>
  <c r="AL21" i="4"/>
  <c r="AK21" i="4"/>
  <c r="AP20" i="4"/>
  <c r="AO20" i="4"/>
  <c r="AN20" i="4"/>
  <c r="AM20" i="4"/>
  <c r="AL20" i="4"/>
  <c r="AK20" i="4"/>
  <c r="AP19" i="4"/>
  <c r="AO19" i="4"/>
  <c r="AN19" i="4"/>
  <c r="AM19" i="4"/>
  <c r="AL19" i="4"/>
  <c r="AK19" i="4"/>
  <c r="AP18" i="4"/>
  <c r="AO18" i="4"/>
  <c r="AN18" i="4"/>
  <c r="AM18" i="4"/>
  <c r="AL18" i="4"/>
  <c r="AK18" i="4"/>
  <c r="AP17" i="4"/>
  <c r="AO17" i="4"/>
  <c r="AN17" i="4"/>
  <c r="AM17" i="4"/>
  <c r="AL17" i="4"/>
  <c r="AK17" i="4"/>
  <c r="AP16" i="4"/>
  <c r="AO16" i="4"/>
  <c r="AN16" i="4"/>
  <c r="AM16" i="4"/>
  <c r="AL16" i="4"/>
  <c r="AK16" i="4"/>
  <c r="AP15" i="4"/>
  <c r="AO15" i="4"/>
  <c r="AN15" i="4"/>
  <c r="AM15" i="4"/>
  <c r="AL15" i="4"/>
  <c r="AK15" i="4"/>
  <c r="AP14" i="4"/>
  <c r="AO14" i="4"/>
  <c r="AN14" i="4"/>
  <c r="AM14" i="4"/>
  <c r="AL14" i="4"/>
  <c r="AK14" i="4"/>
  <c r="AP13" i="4"/>
  <c r="AO13" i="4"/>
  <c r="AN13" i="4"/>
  <c r="AM13" i="4"/>
  <c r="AL13" i="4"/>
  <c r="AK13" i="4"/>
  <c r="AP12" i="4"/>
  <c r="AO12" i="4"/>
  <c r="AN12" i="4"/>
  <c r="AM12" i="4"/>
  <c r="AL12" i="4"/>
  <c r="AK12" i="4"/>
  <c r="AP11" i="4"/>
  <c r="AO11" i="4"/>
  <c r="AN11" i="4"/>
  <c r="AM11" i="4"/>
  <c r="AL11" i="4"/>
  <c r="AK11" i="4"/>
  <c r="AP10" i="4"/>
  <c r="AO10" i="4"/>
  <c r="AN10" i="4"/>
  <c r="AM10" i="4"/>
  <c r="AL10" i="4"/>
  <c r="AK10" i="4"/>
  <c r="AP9" i="4"/>
  <c r="AO9" i="4"/>
  <c r="AN9" i="4"/>
  <c r="AM9" i="4"/>
  <c r="AL9" i="4"/>
  <c r="AK9" i="4"/>
  <c r="AP8" i="4"/>
  <c r="AO8" i="4"/>
  <c r="AN8" i="4"/>
  <c r="AM8" i="4"/>
  <c r="AL8" i="4"/>
  <c r="AK8" i="4"/>
  <c r="AP7" i="4"/>
  <c r="AO7" i="4"/>
  <c r="AN7" i="4"/>
  <c r="AM7" i="4"/>
  <c r="AL7" i="4"/>
  <c r="AK7" i="4"/>
  <c r="AP6" i="4"/>
  <c r="AO6" i="4"/>
  <c r="AN6" i="4"/>
  <c r="AM6" i="4"/>
  <c r="AL6" i="4"/>
  <c r="AK6" i="4"/>
  <c r="AP5" i="4"/>
  <c r="AO5" i="4"/>
  <c r="AN5" i="4"/>
  <c r="AM5" i="4"/>
  <c r="AL5" i="4"/>
  <c r="AK5" i="4"/>
  <c r="AP4" i="4"/>
  <c r="AO4" i="4"/>
  <c r="AN4" i="4"/>
  <c r="AM4" i="4"/>
  <c r="AL4" i="4"/>
  <c r="AK4" i="4"/>
  <c r="AP3" i="4"/>
  <c r="AO3" i="4"/>
  <c r="AN3" i="4"/>
  <c r="AM3" i="4"/>
  <c r="AL3" i="4"/>
  <c r="AK3" i="4"/>
  <c r="AX48" i="3"/>
  <c r="BZ48" i="3" s="1"/>
  <c r="AW48" i="3"/>
  <c r="BY48" i="3" s="1"/>
  <c r="AV48" i="3"/>
  <c r="AU48" i="3"/>
  <c r="BW48" i="3" s="1"/>
  <c r="AT48" i="3"/>
  <c r="BV48" i="3" s="1"/>
  <c r="AS48" i="3"/>
  <c r="BU48" i="3" s="1"/>
  <c r="AR48" i="3"/>
  <c r="BT48" i="3" s="1"/>
  <c r="AQ48" i="3"/>
  <c r="BS48" i="3" s="1"/>
  <c r="AP48" i="3"/>
  <c r="AO48" i="3"/>
  <c r="BQ48" i="3" s="1"/>
  <c r="AN48" i="3"/>
  <c r="AM48" i="3"/>
  <c r="BO48" i="3" s="1"/>
  <c r="AL48" i="3"/>
  <c r="BN48" i="3" s="1"/>
  <c r="AK48" i="3"/>
  <c r="BM48" i="3" s="1"/>
  <c r="AJ48" i="3"/>
  <c r="BL48" i="3" s="1"/>
  <c r="AI48" i="3"/>
  <c r="BK48" i="3" s="1"/>
  <c r="AH48" i="3"/>
  <c r="BJ48" i="3" s="1"/>
  <c r="AG48" i="3"/>
  <c r="BI48" i="3" s="1"/>
  <c r="AX47" i="3"/>
  <c r="BZ47" i="3" s="1"/>
  <c r="AW47" i="3"/>
  <c r="BY47" i="3" s="1"/>
  <c r="AV47" i="3"/>
  <c r="AU47" i="3"/>
  <c r="BW47" i="3" s="1"/>
  <c r="AT47" i="3"/>
  <c r="BV47" i="3" s="1"/>
  <c r="AS47" i="3"/>
  <c r="AR47" i="3"/>
  <c r="BT47" i="3" s="1"/>
  <c r="AQ47" i="3"/>
  <c r="BS47" i="3" s="1"/>
  <c r="AP47" i="3"/>
  <c r="AO47" i="3"/>
  <c r="BQ47" i="3" s="1"/>
  <c r="AN47" i="3"/>
  <c r="BP47" i="3" s="1"/>
  <c r="AM47" i="3"/>
  <c r="AL47" i="3"/>
  <c r="BN47" i="3" s="1"/>
  <c r="AK47" i="3"/>
  <c r="BM47" i="3" s="1"/>
  <c r="AJ47" i="3"/>
  <c r="BL47" i="3" s="1"/>
  <c r="AI47" i="3"/>
  <c r="BK47" i="3" s="1"/>
  <c r="AH47" i="3"/>
  <c r="BJ47" i="3" s="1"/>
  <c r="AG47" i="3"/>
  <c r="BI47" i="3" s="1"/>
  <c r="AX46" i="3"/>
  <c r="BZ46" i="3" s="1"/>
  <c r="AW46" i="3"/>
  <c r="BY46" i="3" s="1"/>
  <c r="AV46" i="3"/>
  <c r="BX46" i="3" s="1"/>
  <c r="AU46" i="3"/>
  <c r="BW46" i="3" s="1"/>
  <c r="AT46" i="3"/>
  <c r="BV46" i="3" s="1"/>
  <c r="AS46" i="3"/>
  <c r="AR46" i="3"/>
  <c r="BT46" i="3" s="1"/>
  <c r="AQ46" i="3"/>
  <c r="BS46" i="3" s="1"/>
  <c r="AP46" i="3"/>
  <c r="AO46" i="3"/>
  <c r="BQ46" i="3" s="1"/>
  <c r="AN46" i="3"/>
  <c r="BP46" i="3" s="1"/>
  <c r="AM46" i="3"/>
  <c r="BO46" i="3" s="1"/>
  <c r="AL46" i="3"/>
  <c r="BN46" i="3" s="1"/>
  <c r="AK46" i="3"/>
  <c r="BM46" i="3" s="1"/>
  <c r="AJ46" i="3"/>
  <c r="AI46" i="3"/>
  <c r="BK46" i="3" s="1"/>
  <c r="AH46" i="3"/>
  <c r="BJ46" i="3" s="1"/>
  <c r="AG46" i="3"/>
  <c r="BI46" i="3" s="1"/>
  <c r="AX45" i="3"/>
  <c r="BZ45" i="3" s="1"/>
  <c r="AW45" i="3"/>
  <c r="BY45" i="3" s="1"/>
  <c r="AV45" i="3"/>
  <c r="AU45" i="3"/>
  <c r="BW45" i="3" s="1"/>
  <c r="AT45" i="3"/>
  <c r="BV45" i="3" s="1"/>
  <c r="AS45" i="3"/>
  <c r="AR45" i="3"/>
  <c r="BT45" i="3" s="1"/>
  <c r="AQ45" i="3"/>
  <c r="BS45" i="3" s="1"/>
  <c r="AP45" i="3"/>
  <c r="AO45" i="3"/>
  <c r="BQ45" i="3" s="1"/>
  <c r="AN45" i="3"/>
  <c r="BP45" i="3" s="1"/>
  <c r="AM45" i="3"/>
  <c r="BO45" i="3" s="1"/>
  <c r="AL45" i="3"/>
  <c r="BN45" i="3" s="1"/>
  <c r="AK45" i="3"/>
  <c r="BM45" i="3" s="1"/>
  <c r="AJ45" i="3"/>
  <c r="AI45" i="3"/>
  <c r="BK45" i="3" s="1"/>
  <c r="AH45" i="3"/>
  <c r="BJ45" i="3" s="1"/>
  <c r="AG45" i="3"/>
  <c r="BI45" i="3" s="1"/>
  <c r="AX44" i="3"/>
  <c r="BZ44" i="3" s="1"/>
  <c r="AW44" i="3"/>
  <c r="BY44" i="3" s="1"/>
  <c r="AV44" i="3"/>
  <c r="AU44" i="3"/>
  <c r="BW44" i="3" s="1"/>
  <c r="AT44" i="3"/>
  <c r="AS44" i="3"/>
  <c r="BU44" i="3" s="1"/>
  <c r="AR44" i="3"/>
  <c r="BT44" i="3" s="1"/>
  <c r="AQ44" i="3"/>
  <c r="BS44" i="3" s="1"/>
  <c r="AP44" i="3"/>
  <c r="BR44" i="3" s="1"/>
  <c r="AO44" i="3"/>
  <c r="AN44" i="3"/>
  <c r="BP44" i="3" s="1"/>
  <c r="AM44" i="3"/>
  <c r="BO44" i="3" s="1"/>
  <c r="AL44" i="3"/>
  <c r="BN44" i="3" s="1"/>
  <c r="AK44" i="3"/>
  <c r="BM44" i="3" s="1"/>
  <c r="AJ44" i="3"/>
  <c r="AI44" i="3"/>
  <c r="BK44" i="3" s="1"/>
  <c r="AH44" i="3"/>
  <c r="BJ44" i="3" s="1"/>
  <c r="AG44" i="3"/>
  <c r="BI44" i="3" s="1"/>
  <c r="AX43" i="3"/>
  <c r="BZ43" i="3" s="1"/>
  <c r="AW43" i="3"/>
  <c r="BY43" i="3" s="1"/>
  <c r="AV43" i="3"/>
  <c r="AU43" i="3"/>
  <c r="BW43" i="3" s="1"/>
  <c r="AT43" i="3"/>
  <c r="BV43" i="3" s="1"/>
  <c r="AS43" i="3"/>
  <c r="BU43" i="3" s="1"/>
  <c r="AR43" i="3"/>
  <c r="BT43" i="3" s="1"/>
  <c r="AQ43" i="3"/>
  <c r="AP43" i="3"/>
  <c r="BR43" i="3" s="1"/>
  <c r="AO43" i="3"/>
  <c r="BQ43" i="3" s="1"/>
  <c r="AN43" i="3"/>
  <c r="BP43" i="3" s="1"/>
  <c r="AM43" i="3"/>
  <c r="BO43" i="3" s="1"/>
  <c r="AL43" i="3"/>
  <c r="BN43" i="3" s="1"/>
  <c r="AK43" i="3"/>
  <c r="BM43" i="3" s="1"/>
  <c r="AJ43" i="3"/>
  <c r="BL43" i="3" s="1"/>
  <c r="AI43" i="3"/>
  <c r="BK43" i="3" s="1"/>
  <c r="AH43" i="3"/>
  <c r="BJ43" i="3" s="1"/>
  <c r="AG43" i="3"/>
  <c r="BI43" i="3" s="1"/>
  <c r="AX42" i="3"/>
  <c r="BZ42" i="3" s="1"/>
  <c r="AW42" i="3"/>
  <c r="BY42" i="3" s="1"/>
  <c r="AV42" i="3"/>
  <c r="AU42" i="3"/>
  <c r="BW42" i="3" s="1"/>
  <c r="AT42" i="3"/>
  <c r="BV42" i="3" s="1"/>
  <c r="AS42" i="3"/>
  <c r="AR42" i="3"/>
  <c r="BT42" i="3" s="1"/>
  <c r="AQ42" i="3"/>
  <c r="BS42" i="3" s="1"/>
  <c r="AP42" i="3"/>
  <c r="AO42" i="3"/>
  <c r="BQ42" i="3" s="1"/>
  <c r="AN42" i="3"/>
  <c r="BP42" i="3" s="1"/>
  <c r="AM42" i="3"/>
  <c r="BO42" i="3" s="1"/>
  <c r="AL42" i="3"/>
  <c r="BN42" i="3" s="1"/>
  <c r="AK42" i="3"/>
  <c r="BM42" i="3" s="1"/>
  <c r="AJ42" i="3"/>
  <c r="BL42" i="3" s="1"/>
  <c r="AI42" i="3"/>
  <c r="BK42" i="3" s="1"/>
  <c r="AH42" i="3"/>
  <c r="BJ42" i="3" s="1"/>
  <c r="AG42" i="3"/>
  <c r="BI42" i="3" s="1"/>
  <c r="AX41" i="3"/>
  <c r="BZ41" i="3" s="1"/>
  <c r="AW41" i="3"/>
  <c r="BY41" i="3" s="1"/>
  <c r="AV41" i="3"/>
  <c r="AU41" i="3"/>
  <c r="BW41" i="3" s="1"/>
  <c r="AT41" i="3"/>
  <c r="BV41" i="3" s="1"/>
  <c r="AS41" i="3"/>
  <c r="AR41" i="3"/>
  <c r="BT41" i="3" s="1"/>
  <c r="AQ41" i="3"/>
  <c r="BS41" i="3" s="1"/>
  <c r="AP41" i="3"/>
  <c r="AO41" i="3"/>
  <c r="BQ41" i="3" s="1"/>
  <c r="AN41" i="3"/>
  <c r="BP41" i="3" s="1"/>
  <c r="AM41" i="3"/>
  <c r="AL41" i="3"/>
  <c r="BN41" i="3" s="1"/>
  <c r="AK41" i="3"/>
  <c r="BM41" i="3" s="1"/>
  <c r="AJ41" i="3"/>
  <c r="BL41" i="3" s="1"/>
  <c r="AI41" i="3"/>
  <c r="BK41" i="3" s="1"/>
  <c r="AH41" i="3"/>
  <c r="BJ41" i="3" s="1"/>
  <c r="AG41" i="3"/>
  <c r="AX40" i="3"/>
  <c r="BZ40" i="3" s="1"/>
  <c r="AW40" i="3"/>
  <c r="BY40" i="3" s="1"/>
  <c r="AV40" i="3"/>
  <c r="BX40" i="3" s="1"/>
  <c r="AU40" i="3"/>
  <c r="BW40" i="3" s="1"/>
  <c r="AT40" i="3"/>
  <c r="BV40" i="3" s="1"/>
  <c r="AS40" i="3"/>
  <c r="BU40" i="3" s="1"/>
  <c r="AR40" i="3"/>
  <c r="BT40" i="3" s="1"/>
  <c r="AQ40" i="3"/>
  <c r="AP40" i="3"/>
  <c r="BR40" i="3" s="1"/>
  <c r="AO40" i="3"/>
  <c r="BQ40" i="3" s="1"/>
  <c r="AN40" i="3"/>
  <c r="BP40" i="3" s="1"/>
  <c r="AM40" i="3"/>
  <c r="AL40" i="3"/>
  <c r="BN40" i="3" s="1"/>
  <c r="AK40" i="3"/>
  <c r="BM40" i="3" s="1"/>
  <c r="AJ40" i="3"/>
  <c r="AI40" i="3"/>
  <c r="BK40" i="3" s="1"/>
  <c r="AH40" i="3"/>
  <c r="BJ40" i="3" s="1"/>
  <c r="AG40" i="3"/>
  <c r="AX39" i="3"/>
  <c r="BZ39" i="3" s="1"/>
  <c r="AW39" i="3"/>
  <c r="BY39" i="3" s="1"/>
  <c r="AV39" i="3"/>
  <c r="BX39" i="3" s="1"/>
  <c r="AU39" i="3"/>
  <c r="BW39" i="3" s="1"/>
  <c r="AT39" i="3"/>
  <c r="BV39" i="3" s="1"/>
  <c r="AS39" i="3"/>
  <c r="AR39" i="3"/>
  <c r="BT39" i="3" s="1"/>
  <c r="AQ39" i="3"/>
  <c r="BS39" i="3" s="1"/>
  <c r="AP39" i="3"/>
  <c r="AO39" i="3"/>
  <c r="BQ39" i="3" s="1"/>
  <c r="AN39" i="3"/>
  <c r="BP39" i="3" s="1"/>
  <c r="AM39" i="3"/>
  <c r="AL39" i="3"/>
  <c r="BN39" i="3" s="1"/>
  <c r="AK39" i="3"/>
  <c r="BM39" i="3" s="1"/>
  <c r="AJ39" i="3"/>
  <c r="BL39" i="3" s="1"/>
  <c r="AI39" i="3"/>
  <c r="BK39" i="3" s="1"/>
  <c r="AH39" i="3"/>
  <c r="BJ39" i="3" s="1"/>
  <c r="AG39" i="3"/>
  <c r="BI39" i="3" s="1"/>
  <c r="AX38" i="3"/>
  <c r="BZ38" i="3" s="1"/>
  <c r="AW38" i="3"/>
  <c r="BY38" i="3" s="1"/>
  <c r="AV38" i="3"/>
  <c r="BX38" i="3" s="1"/>
  <c r="AU38" i="3"/>
  <c r="BW38" i="3" s="1"/>
  <c r="AT38" i="3"/>
  <c r="BV38" i="3" s="1"/>
  <c r="AS38" i="3"/>
  <c r="BU38" i="3" s="1"/>
  <c r="AR38" i="3"/>
  <c r="BT38" i="3" s="1"/>
  <c r="AQ38" i="3"/>
  <c r="AP38" i="3"/>
  <c r="BR38" i="3" s="1"/>
  <c r="AO38" i="3"/>
  <c r="BQ38" i="3" s="1"/>
  <c r="AN38" i="3"/>
  <c r="BP38" i="3" s="1"/>
  <c r="AM38" i="3"/>
  <c r="BO38" i="3" s="1"/>
  <c r="AL38" i="3"/>
  <c r="BN38" i="3" s="1"/>
  <c r="AK38" i="3"/>
  <c r="BM38" i="3" s="1"/>
  <c r="AJ38" i="3"/>
  <c r="BL38" i="3" s="1"/>
  <c r="AI38" i="3"/>
  <c r="BK38" i="3" s="1"/>
  <c r="AH38" i="3"/>
  <c r="BJ38" i="3" s="1"/>
  <c r="AG38" i="3"/>
  <c r="AX37" i="3"/>
  <c r="AW37" i="3"/>
  <c r="BY37" i="3" s="1"/>
  <c r="AV37" i="3"/>
  <c r="BX37" i="3" s="1"/>
  <c r="AU37" i="3"/>
  <c r="BW37" i="3" s="1"/>
  <c r="AT37" i="3"/>
  <c r="BV37" i="3" s="1"/>
  <c r="AS37" i="3"/>
  <c r="BU37" i="3" s="1"/>
  <c r="AR37" i="3"/>
  <c r="BT37" i="3" s="1"/>
  <c r="AQ37" i="3"/>
  <c r="BS37" i="3" s="1"/>
  <c r="AP37" i="3"/>
  <c r="AO37" i="3"/>
  <c r="BQ37" i="3" s="1"/>
  <c r="AN37" i="3"/>
  <c r="BP37" i="3" s="1"/>
  <c r="AM37" i="3"/>
  <c r="AL37" i="3"/>
  <c r="BN37" i="3" s="1"/>
  <c r="AK37" i="3"/>
  <c r="BM37" i="3" s="1"/>
  <c r="AJ37" i="3"/>
  <c r="AI37" i="3"/>
  <c r="BK37" i="3" s="1"/>
  <c r="AH37" i="3"/>
  <c r="BJ37" i="3" s="1"/>
  <c r="AG37" i="3"/>
  <c r="BI37" i="3" s="1"/>
  <c r="AX36" i="3"/>
  <c r="BZ36" i="3" s="1"/>
  <c r="AW36" i="3"/>
  <c r="BY36" i="3" s="1"/>
  <c r="AV36" i="3"/>
  <c r="BX36" i="3" s="1"/>
  <c r="AU36" i="3"/>
  <c r="BW36" i="3" s="1"/>
  <c r="AT36" i="3"/>
  <c r="BV36" i="3" s="1"/>
  <c r="AS36" i="3"/>
  <c r="AR36" i="3"/>
  <c r="BT36" i="3" s="1"/>
  <c r="AQ36" i="3"/>
  <c r="BS36" i="3" s="1"/>
  <c r="AP36" i="3"/>
  <c r="BR36" i="3" s="1"/>
  <c r="AO36" i="3"/>
  <c r="BQ36" i="3" s="1"/>
  <c r="AN36" i="3"/>
  <c r="BP36" i="3" s="1"/>
  <c r="AM36" i="3"/>
  <c r="AL36" i="3"/>
  <c r="BN36" i="3" s="1"/>
  <c r="AK36" i="3"/>
  <c r="BM36" i="3" s="1"/>
  <c r="AJ36" i="3"/>
  <c r="BL36" i="3" s="1"/>
  <c r="AI36" i="3"/>
  <c r="BK36" i="3" s="1"/>
  <c r="AH36" i="3"/>
  <c r="BJ36" i="3" s="1"/>
  <c r="AG36" i="3"/>
  <c r="BI36" i="3" s="1"/>
  <c r="AX35" i="3"/>
  <c r="BZ35" i="3" s="1"/>
  <c r="AW35" i="3"/>
  <c r="BY35" i="3" s="1"/>
  <c r="AV35" i="3"/>
  <c r="AU35" i="3"/>
  <c r="BW35" i="3" s="1"/>
  <c r="AT35" i="3"/>
  <c r="BV35" i="3" s="1"/>
  <c r="AS35" i="3"/>
  <c r="AR35" i="3"/>
  <c r="BT35" i="3" s="1"/>
  <c r="AQ35" i="3"/>
  <c r="BS35" i="3" s="1"/>
  <c r="AP35" i="3"/>
  <c r="AO35" i="3"/>
  <c r="BQ35" i="3" s="1"/>
  <c r="AN35" i="3"/>
  <c r="BP35" i="3" s="1"/>
  <c r="AM35" i="3"/>
  <c r="AL35" i="3"/>
  <c r="AK35" i="3"/>
  <c r="BM35" i="3" s="1"/>
  <c r="AJ35" i="3"/>
  <c r="BL35" i="3" s="1"/>
  <c r="AI35" i="3"/>
  <c r="BK35" i="3" s="1"/>
  <c r="AH35" i="3"/>
  <c r="BJ35" i="3" s="1"/>
  <c r="AG35" i="3"/>
  <c r="BI35" i="3" s="1"/>
  <c r="AX34" i="3"/>
  <c r="BZ34" i="3" s="1"/>
  <c r="AW34" i="3"/>
  <c r="BY34" i="3" s="1"/>
  <c r="AV34" i="3"/>
  <c r="BX34" i="3" s="1"/>
  <c r="AU34" i="3"/>
  <c r="BW34" i="3" s="1"/>
  <c r="AT34" i="3"/>
  <c r="BV34" i="3" s="1"/>
  <c r="AS34" i="3"/>
  <c r="AR34" i="3"/>
  <c r="BT34" i="3" s="1"/>
  <c r="AQ34" i="3"/>
  <c r="BS34" i="3" s="1"/>
  <c r="AP34" i="3"/>
  <c r="BR34" i="3" s="1"/>
  <c r="AO34" i="3"/>
  <c r="BQ34" i="3" s="1"/>
  <c r="AN34" i="3"/>
  <c r="BP34" i="3" s="1"/>
  <c r="AM34" i="3"/>
  <c r="AL34" i="3"/>
  <c r="BN34" i="3" s="1"/>
  <c r="AK34" i="3"/>
  <c r="BM34" i="3" s="1"/>
  <c r="AJ34" i="3"/>
  <c r="AI34" i="3"/>
  <c r="BK34" i="3" s="1"/>
  <c r="AH34" i="3"/>
  <c r="BJ34" i="3" s="1"/>
  <c r="AG34" i="3"/>
  <c r="BI34" i="3" s="1"/>
  <c r="AX33" i="3"/>
  <c r="BZ33" i="3" s="1"/>
  <c r="AW33" i="3"/>
  <c r="AV33" i="3"/>
  <c r="BX33" i="3" s="1"/>
  <c r="AU33" i="3"/>
  <c r="BW33" i="3" s="1"/>
  <c r="AT33" i="3"/>
  <c r="BV33" i="3" s="1"/>
  <c r="AS33" i="3"/>
  <c r="BU33" i="3" s="1"/>
  <c r="AR33" i="3"/>
  <c r="BT33" i="3" s="1"/>
  <c r="AQ33" i="3"/>
  <c r="AP33" i="3"/>
  <c r="BR33" i="3" s="1"/>
  <c r="AO33" i="3"/>
  <c r="BQ33" i="3" s="1"/>
  <c r="AN33" i="3"/>
  <c r="BP33" i="3" s="1"/>
  <c r="AM33" i="3"/>
  <c r="AL33" i="3"/>
  <c r="BN33" i="3" s="1"/>
  <c r="AK33" i="3"/>
  <c r="BM33" i="3" s="1"/>
  <c r="AJ33" i="3"/>
  <c r="AI33" i="3"/>
  <c r="BK33" i="3" s="1"/>
  <c r="AH33" i="3"/>
  <c r="BJ33" i="3" s="1"/>
  <c r="AG33" i="3"/>
  <c r="BI33" i="3" s="1"/>
  <c r="AX32" i="3"/>
  <c r="BZ32" i="3" s="1"/>
  <c r="AW32" i="3"/>
  <c r="BY32" i="3" s="1"/>
  <c r="AV32" i="3"/>
  <c r="AU32" i="3"/>
  <c r="BW32" i="3" s="1"/>
  <c r="AT32" i="3"/>
  <c r="BV32" i="3" s="1"/>
  <c r="AS32" i="3"/>
  <c r="BU32" i="3" s="1"/>
  <c r="AR32" i="3"/>
  <c r="BT32" i="3" s="1"/>
  <c r="AQ32" i="3"/>
  <c r="BS32" i="3" s="1"/>
  <c r="AP32" i="3"/>
  <c r="AO32" i="3"/>
  <c r="BQ32" i="3" s="1"/>
  <c r="AN32" i="3"/>
  <c r="BP32" i="3" s="1"/>
  <c r="AM32" i="3"/>
  <c r="AL32" i="3"/>
  <c r="BN32" i="3" s="1"/>
  <c r="AK32" i="3"/>
  <c r="AJ32" i="3"/>
  <c r="BL32" i="3" s="1"/>
  <c r="AI32" i="3"/>
  <c r="BK32" i="3" s="1"/>
  <c r="AH32" i="3"/>
  <c r="BJ32" i="3" s="1"/>
  <c r="AG32" i="3"/>
  <c r="I31" i="3"/>
  <c r="AJ31" i="3" s="1"/>
  <c r="I30" i="3"/>
  <c r="AQ30" i="3" s="1"/>
  <c r="BS30" i="3" s="1"/>
  <c r="BZ29" i="3"/>
  <c r="BY29" i="3"/>
  <c r="BX29" i="3"/>
  <c r="BW29" i="3"/>
  <c r="BV29" i="3"/>
  <c r="BU29" i="3"/>
  <c r="BT29" i="3"/>
  <c r="BS29" i="3"/>
  <c r="BR29" i="3"/>
  <c r="BQ29" i="3"/>
  <c r="BP29" i="3"/>
  <c r="BO29" i="3"/>
  <c r="BN29" i="3"/>
  <c r="BM29" i="3"/>
  <c r="BL29" i="3"/>
  <c r="BK29" i="3"/>
  <c r="BJ29" i="3"/>
  <c r="BI29" i="3"/>
  <c r="BE29" i="3"/>
  <c r="BD29" i="3"/>
  <c r="BC29" i="3"/>
  <c r="BB29" i="3"/>
  <c r="BA29" i="3"/>
  <c r="AZ29" i="3"/>
  <c r="I29" i="3"/>
  <c r="H29" i="3"/>
  <c r="BZ28" i="3"/>
  <c r="BY28" i="3"/>
  <c r="BX28" i="3"/>
  <c r="BW28" i="3"/>
  <c r="BV28" i="3"/>
  <c r="BU28" i="3"/>
  <c r="BT28" i="3"/>
  <c r="BS28" i="3"/>
  <c r="BR28" i="3"/>
  <c r="BQ28" i="3"/>
  <c r="BP28" i="3"/>
  <c r="BO28" i="3"/>
  <c r="BN28" i="3"/>
  <c r="BM28" i="3"/>
  <c r="BL28" i="3"/>
  <c r="BK28" i="3"/>
  <c r="BJ28" i="3"/>
  <c r="BI28" i="3"/>
  <c r="BE28" i="3"/>
  <c r="BD28" i="3"/>
  <c r="BC28" i="3"/>
  <c r="BB28" i="3"/>
  <c r="BA28" i="3"/>
  <c r="AZ28" i="3"/>
  <c r="I28" i="3"/>
  <c r="H28" i="3"/>
  <c r="BZ27" i="3"/>
  <c r="BY27" i="3"/>
  <c r="BX27" i="3"/>
  <c r="BW27" i="3"/>
  <c r="BV27" i="3"/>
  <c r="BU27" i="3"/>
  <c r="BT27" i="3"/>
  <c r="BS27" i="3"/>
  <c r="BR27" i="3"/>
  <c r="BQ27" i="3"/>
  <c r="BP27" i="3"/>
  <c r="BO27" i="3"/>
  <c r="BN27" i="3"/>
  <c r="BM27" i="3"/>
  <c r="BL27" i="3"/>
  <c r="BK27" i="3"/>
  <c r="BJ27" i="3"/>
  <c r="BI27" i="3"/>
  <c r="BE27" i="3"/>
  <c r="BD27" i="3"/>
  <c r="BC27" i="3"/>
  <c r="BB27" i="3"/>
  <c r="BA27" i="3"/>
  <c r="AZ27" i="3"/>
  <c r="I27" i="3"/>
  <c r="BZ26" i="3"/>
  <c r="BY26" i="3"/>
  <c r="BX26" i="3"/>
  <c r="BW26" i="3"/>
  <c r="BV26" i="3"/>
  <c r="BU26" i="3"/>
  <c r="BT26" i="3"/>
  <c r="BS26" i="3"/>
  <c r="BR26" i="3"/>
  <c r="BQ26" i="3"/>
  <c r="BP26" i="3"/>
  <c r="BO26" i="3"/>
  <c r="BN26" i="3"/>
  <c r="BM26" i="3"/>
  <c r="BL26" i="3"/>
  <c r="BK26" i="3"/>
  <c r="BJ26" i="3"/>
  <c r="BI26" i="3"/>
  <c r="BE26" i="3"/>
  <c r="BD26" i="3"/>
  <c r="BC26" i="3"/>
  <c r="BB26" i="3"/>
  <c r="BA26" i="3"/>
  <c r="AZ26" i="3"/>
  <c r="I26" i="3"/>
  <c r="BZ25" i="3"/>
  <c r="BY25" i="3"/>
  <c r="BX25" i="3"/>
  <c r="BW25" i="3"/>
  <c r="BV25" i="3"/>
  <c r="BU25" i="3"/>
  <c r="BT25" i="3"/>
  <c r="BS25" i="3"/>
  <c r="BR25" i="3"/>
  <c r="BQ25" i="3"/>
  <c r="BP25" i="3"/>
  <c r="BO25" i="3"/>
  <c r="BN25" i="3"/>
  <c r="BM25" i="3"/>
  <c r="BL25" i="3"/>
  <c r="BK25" i="3"/>
  <c r="BJ25" i="3"/>
  <c r="BI25" i="3"/>
  <c r="BE25" i="3"/>
  <c r="BD25" i="3"/>
  <c r="BC25" i="3"/>
  <c r="BB25" i="3"/>
  <c r="BA25" i="3"/>
  <c r="AZ25" i="3"/>
  <c r="I25" i="3"/>
  <c r="BZ24" i="3"/>
  <c r="BY24" i="3"/>
  <c r="BX24" i="3"/>
  <c r="BW24" i="3"/>
  <c r="BV24" i="3"/>
  <c r="BU24" i="3"/>
  <c r="BT24" i="3"/>
  <c r="BS24" i="3"/>
  <c r="BR24" i="3"/>
  <c r="BQ24" i="3"/>
  <c r="BP24" i="3"/>
  <c r="BO24" i="3"/>
  <c r="BN24" i="3"/>
  <c r="BM24" i="3"/>
  <c r="BL24" i="3"/>
  <c r="BK24" i="3"/>
  <c r="BJ24" i="3"/>
  <c r="BI24" i="3"/>
  <c r="BE24" i="3"/>
  <c r="BD24" i="3"/>
  <c r="BC24" i="3"/>
  <c r="BB24" i="3"/>
  <c r="BA24" i="3"/>
  <c r="AZ24" i="3"/>
  <c r="I24" i="3"/>
  <c r="BZ23" i="3"/>
  <c r="BY23" i="3"/>
  <c r="BX23" i="3"/>
  <c r="BW23" i="3"/>
  <c r="BV23" i="3"/>
  <c r="BU23" i="3"/>
  <c r="BT23" i="3"/>
  <c r="BS23" i="3"/>
  <c r="BR23" i="3"/>
  <c r="BQ23" i="3"/>
  <c r="BP23" i="3"/>
  <c r="BO23" i="3"/>
  <c r="BN23" i="3"/>
  <c r="BM23" i="3"/>
  <c r="BL23" i="3"/>
  <c r="BK23" i="3"/>
  <c r="BJ23" i="3"/>
  <c r="BI23" i="3"/>
  <c r="BE23" i="3"/>
  <c r="BD23" i="3"/>
  <c r="BC23" i="3"/>
  <c r="BB23" i="3"/>
  <c r="BA23" i="3"/>
  <c r="AZ23" i="3"/>
  <c r="I23" i="3"/>
  <c r="BZ22" i="3"/>
  <c r="BY22" i="3"/>
  <c r="BX22" i="3"/>
  <c r="BW22" i="3"/>
  <c r="BV22" i="3"/>
  <c r="BU22" i="3"/>
  <c r="BT22" i="3"/>
  <c r="BS22" i="3"/>
  <c r="BR22" i="3"/>
  <c r="BQ22" i="3"/>
  <c r="BP22" i="3"/>
  <c r="BO22" i="3"/>
  <c r="BN22" i="3"/>
  <c r="BM22" i="3"/>
  <c r="BL22" i="3"/>
  <c r="BK22" i="3"/>
  <c r="BJ22" i="3"/>
  <c r="BI22" i="3"/>
  <c r="BE22" i="3"/>
  <c r="BD22" i="3"/>
  <c r="BC22" i="3"/>
  <c r="BB22" i="3"/>
  <c r="BA22" i="3"/>
  <c r="AZ22" i="3"/>
  <c r="I22" i="3"/>
  <c r="BZ21" i="3"/>
  <c r="BY21" i="3"/>
  <c r="BX21" i="3"/>
  <c r="BW21" i="3"/>
  <c r="BV21" i="3"/>
  <c r="BU21" i="3"/>
  <c r="BT21" i="3"/>
  <c r="BS21" i="3"/>
  <c r="BR21" i="3"/>
  <c r="BQ21" i="3"/>
  <c r="BP21" i="3"/>
  <c r="BO21" i="3"/>
  <c r="BN21" i="3"/>
  <c r="BM21" i="3"/>
  <c r="BL21" i="3"/>
  <c r="BK21" i="3"/>
  <c r="BJ21" i="3"/>
  <c r="BI21" i="3"/>
  <c r="BE21" i="3"/>
  <c r="BD21" i="3"/>
  <c r="BC21" i="3"/>
  <c r="BB21" i="3"/>
  <c r="BA21" i="3"/>
  <c r="AZ21" i="3"/>
  <c r="I21" i="3"/>
  <c r="BZ20" i="3"/>
  <c r="BY20" i="3"/>
  <c r="BX20" i="3"/>
  <c r="BW20" i="3"/>
  <c r="BV20" i="3"/>
  <c r="BU20" i="3"/>
  <c r="BT20" i="3"/>
  <c r="BS20" i="3"/>
  <c r="BR20" i="3"/>
  <c r="BQ20" i="3"/>
  <c r="BP20" i="3"/>
  <c r="BO20" i="3"/>
  <c r="BN20" i="3"/>
  <c r="BM20" i="3"/>
  <c r="BL20" i="3"/>
  <c r="BK20" i="3"/>
  <c r="BJ20" i="3"/>
  <c r="BI20" i="3"/>
  <c r="BE20" i="3"/>
  <c r="BD20" i="3"/>
  <c r="BC20" i="3"/>
  <c r="BB20" i="3"/>
  <c r="BA20" i="3"/>
  <c r="AZ20" i="3"/>
  <c r="I20" i="3"/>
  <c r="BZ19" i="3"/>
  <c r="BY19" i="3"/>
  <c r="BX19" i="3"/>
  <c r="BW19" i="3"/>
  <c r="BV19" i="3"/>
  <c r="BU19" i="3"/>
  <c r="BT19" i="3"/>
  <c r="BS19" i="3"/>
  <c r="BR19" i="3"/>
  <c r="BQ19" i="3"/>
  <c r="BP19" i="3"/>
  <c r="BO19" i="3"/>
  <c r="BN19" i="3"/>
  <c r="BM19" i="3"/>
  <c r="BL19" i="3"/>
  <c r="BK19" i="3"/>
  <c r="BJ19" i="3"/>
  <c r="BI19" i="3"/>
  <c r="BE19" i="3"/>
  <c r="BD19" i="3"/>
  <c r="BC19" i="3"/>
  <c r="BB19" i="3"/>
  <c r="BA19" i="3"/>
  <c r="AZ19" i="3"/>
  <c r="I19" i="3"/>
  <c r="BZ18" i="3"/>
  <c r="BY18" i="3"/>
  <c r="BX18" i="3"/>
  <c r="BW18" i="3"/>
  <c r="BV18" i="3"/>
  <c r="BU18" i="3"/>
  <c r="BT18" i="3"/>
  <c r="BS18" i="3"/>
  <c r="BR18" i="3"/>
  <c r="BQ18" i="3"/>
  <c r="BP18" i="3"/>
  <c r="BO18" i="3"/>
  <c r="BN18" i="3"/>
  <c r="BM18" i="3"/>
  <c r="BL18" i="3"/>
  <c r="BK18" i="3"/>
  <c r="BJ18" i="3"/>
  <c r="BI18" i="3"/>
  <c r="BE18" i="3"/>
  <c r="BD18" i="3"/>
  <c r="BC18" i="3"/>
  <c r="BB18" i="3"/>
  <c r="BA18" i="3"/>
  <c r="AZ18" i="3"/>
  <c r="I18" i="3"/>
  <c r="BZ17" i="3"/>
  <c r="BY17" i="3"/>
  <c r="BX17" i="3"/>
  <c r="BW17" i="3"/>
  <c r="BV17" i="3"/>
  <c r="BU17" i="3"/>
  <c r="BT17" i="3"/>
  <c r="BS17" i="3"/>
  <c r="BR17" i="3"/>
  <c r="BQ17" i="3"/>
  <c r="BP17" i="3"/>
  <c r="BO17" i="3"/>
  <c r="BN17" i="3"/>
  <c r="BM17" i="3"/>
  <c r="BL17" i="3"/>
  <c r="BK17" i="3"/>
  <c r="BJ17" i="3"/>
  <c r="BI17" i="3"/>
  <c r="BE17" i="3"/>
  <c r="BD17" i="3"/>
  <c r="BC17" i="3"/>
  <c r="BB17" i="3"/>
  <c r="BA17" i="3"/>
  <c r="AZ17" i="3"/>
  <c r="I17" i="3"/>
  <c r="BZ16" i="3"/>
  <c r="BY16" i="3"/>
  <c r="BX16" i="3"/>
  <c r="BW16" i="3"/>
  <c r="BV16" i="3"/>
  <c r="BU16" i="3"/>
  <c r="BT16" i="3"/>
  <c r="BS16" i="3"/>
  <c r="BR16" i="3"/>
  <c r="BQ16" i="3"/>
  <c r="BP16" i="3"/>
  <c r="BO16" i="3"/>
  <c r="BN16" i="3"/>
  <c r="BM16" i="3"/>
  <c r="BL16" i="3"/>
  <c r="BK16" i="3"/>
  <c r="BJ16" i="3"/>
  <c r="BI16" i="3"/>
  <c r="BE16" i="3"/>
  <c r="BD16" i="3"/>
  <c r="BC16" i="3"/>
  <c r="BB16" i="3"/>
  <c r="BA16" i="3"/>
  <c r="AZ16" i="3"/>
  <c r="I16" i="3"/>
  <c r="BZ15" i="3"/>
  <c r="BY15" i="3"/>
  <c r="BX15" i="3"/>
  <c r="BW15" i="3"/>
  <c r="BV15" i="3"/>
  <c r="BU15" i="3"/>
  <c r="BT15" i="3"/>
  <c r="BS15" i="3"/>
  <c r="BR15" i="3"/>
  <c r="BQ15" i="3"/>
  <c r="BP15" i="3"/>
  <c r="BO15" i="3"/>
  <c r="BN15" i="3"/>
  <c r="BM15" i="3"/>
  <c r="BL15" i="3"/>
  <c r="BK15" i="3"/>
  <c r="BJ15" i="3"/>
  <c r="BI15" i="3"/>
  <c r="BE15" i="3"/>
  <c r="BD15" i="3"/>
  <c r="BC15" i="3"/>
  <c r="BB15" i="3"/>
  <c r="BA15" i="3"/>
  <c r="AZ15" i="3"/>
  <c r="I15" i="3"/>
  <c r="BZ14" i="3"/>
  <c r="BY14" i="3"/>
  <c r="BX14" i="3"/>
  <c r="BW14" i="3"/>
  <c r="BV14" i="3"/>
  <c r="BU14" i="3"/>
  <c r="BT14" i="3"/>
  <c r="BS14" i="3"/>
  <c r="BR14" i="3"/>
  <c r="BQ14" i="3"/>
  <c r="BP14" i="3"/>
  <c r="BO14" i="3"/>
  <c r="BN14" i="3"/>
  <c r="BM14" i="3"/>
  <c r="BL14" i="3"/>
  <c r="BK14" i="3"/>
  <c r="BJ14" i="3"/>
  <c r="BI14" i="3"/>
  <c r="BE14" i="3"/>
  <c r="BD14" i="3"/>
  <c r="BC14" i="3"/>
  <c r="BB14" i="3"/>
  <c r="BA14" i="3"/>
  <c r="AZ14" i="3"/>
  <c r="I14" i="3"/>
  <c r="BZ13" i="3"/>
  <c r="BY13" i="3"/>
  <c r="BX13" i="3"/>
  <c r="BW13" i="3"/>
  <c r="BV13" i="3"/>
  <c r="BU13" i="3"/>
  <c r="BT13" i="3"/>
  <c r="BS13" i="3"/>
  <c r="BR13" i="3"/>
  <c r="BQ13" i="3"/>
  <c r="BP13" i="3"/>
  <c r="BO13" i="3"/>
  <c r="BN13" i="3"/>
  <c r="BM13" i="3"/>
  <c r="BL13" i="3"/>
  <c r="BK13" i="3"/>
  <c r="BJ13" i="3"/>
  <c r="BI13" i="3"/>
  <c r="BE13" i="3"/>
  <c r="BD13" i="3"/>
  <c r="BC13" i="3"/>
  <c r="BB13" i="3"/>
  <c r="BA13" i="3"/>
  <c r="AZ13" i="3"/>
  <c r="I13" i="3"/>
  <c r="BZ12" i="3"/>
  <c r="BY12" i="3"/>
  <c r="BX12" i="3"/>
  <c r="BW12" i="3"/>
  <c r="BV12" i="3"/>
  <c r="BU12" i="3"/>
  <c r="BT12" i="3"/>
  <c r="BS12" i="3"/>
  <c r="BR12" i="3"/>
  <c r="BQ12" i="3"/>
  <c r="BP12" i="3"/>
  <c r="BO12" i="3"/>
  <c r="BN12" i="3"/>
  <c r="BM12" i="3"/>
  <c r="BL12" i="3"/>
  <c r="BK12" i="3"/>
  <c r="BJ12" i="3"/>
  <c r="BI12" i="3"/>
  <c r="BE12" i="3"/>
  <c r="BD12" i="3"/>
  <c r="BC12" i="3"/>
  <c r="BB12" i="3"/>
  <c r="BA12" i="3"/>
  <c r="AZ12" i="3"/>
  <c r="I12" i="3"/>
  <c r="BZ11" i="3"/>
  <c r="BY11" i="3"/>
  <c r="BX11" i="3"/>
  <c r="BW11" i="3"/>
  <c r="BV11" i="3"/>
  <c r="BU11" i="3"/>
  <c r="BT11" i="3"/>
  <c r="BS11" i="3"/>
  <c r="BR11" i="3"/>
  <c r="BQ11" i="3"/>
  <c r="BP11" i="3"/>
  <c r="BO11" i="3"/>
  <c r="BN11" i="3"/>
  <c r="BM11" i="3"/>
  <c r="BL11" i="3"/>
  <c r="BK11" i="3"/>
  <c r="BJ11" i="3"/>
  <c r="BI11" i="3"/>
  <c r="BE11" i="3"/>
  <c r="BD11" i="3"/>
  <c r="BC11" i="3"/>
  <c r="BB11" i="3"/>
  <c r="BA11" i="3"/>
  <c r="AZ11" i="3"/>
  <c r="I11" i="3"/>
  <c r="BZ10" i="3"/>
  <c r="BY10" i="3"/>
  <c r="BX10" i="3"/>
  <c r="BW10" i="3"/>
  <c r="BV10" i="3"/>
  <c r="BU10" i="3"/>
  <c r="BT10" i="3"/>
  <c r="BS10" i="3"/>
  <c r="BR10" i="3"/>
  <c r="BQ10" i="3"/>
  <c r="BP10" i="3"/>
  <c r="BO10" i="3"/>
  <c r="BN10" i="3"/>
  <c r="BM10" i="3"/>
  <c r="BL10" i="3"/>
  <c r="BK10" i="3"/>
  <c r="BJ10" i="3"/>
  <c r="BI10" i="3"/>
  <c r="BE10" i="3"/>
  <c r="BD10" i="3"/>
  <c r="BC10" i="3"/>
  <c r="BB10" i="3"/>
  <c r="BA10" i="3"/>
  <c r="AZ10" i="3"/>
  <c r="I10" i="3"/>
  <c r="BZ9" i="3"/>
  <c r="BY9" i="3"/>
  <c r="BX9" i="3"/>
  <c r="BW9" i="3"/>
  <c r="BV9" i="3"/>
  <c r="BU9" i="3"/>
  <c r="BT9" i="3"/>
  <c r="BS9" i="3"/>
  <c r="BR9" i="3"/>
  <c r="BQ9" i="3"/>
  <c r="BP9" i="3"/>
  <c r="BO9" i="3"/>
  <c r="BN9" i="3"/>
  <c r="BM9" i="3"/>
  <c r="BL9" i="3"/>
  <c r="BK9" i="3"/>
  <c r="BJ9" i="3"/>
  <c r="BI9" i="3"/>
  <c r="BE9" i="3"/>
  <c r="BD9" i="3"/>
  <c r="BC9" i="3"/>
  <c r="BB9" i="3"/>
  <c r="BA9" i="3"/>
  <c r="AZ9" i="3"/>
  <c r="I9" i="3"/>
  <c r="BZ8" i="3"/>
  <c r="BY8" i="3"/>
  <c r="BX8" i="3"/>
  <c r="BW8" i="3"/>
  <c r="BV8" i="3"/>
  <c r="BU8" i="3"/>
  <c r="BT8" i="3"/>
  <c r="BS8" i="3"/>
  <c r="BR8" i="3"/>
  <c r="BQ8" i="3"/>
  <c r="BP8" i="3"/>
  <c r="BO8" i="3"/>
  <c r="BN8" i="3"/>
  <c r="BM8" i="3"/>
  <c r="BL8" i="3"/>
  <c r="BK8" i="3"/>
  <c r="BJ8" i="3"/>
  <c r="BI8" i="3"/>
  <c r="BE8" i="3"/>
  <c r="BD8" i="3"/>
  <c r="BC8" i="3"/>
  <c r="BB8" i="3"/>
  <c r="BA8" i="3"/>
  <c r="AZ8" i="3"/>
  <c r="I8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E7" i="3"/>
  <c r="BD7" i="3"/>
  <c r="BC7" i="3"/>
  <c r="BB7" i="3"/>
  <c r="BA7" i="3"/>
  <c r="AZ7" i="3"/>
  <c r="I7" i="3"/>
  <c r="BZ6" i="3"/>
  <c r="BY6" i="3"/>
  <c r="BX6" i="3"/>
  <c r="BW6" i="3"/>
  <c r="BV6" i="3"/>
  <c r="BU6" i="3"/>
  <c r="BT6" i="3"/>
  <c r="BS6" i="3"/>
  <c r="BR6" i="3"/>
  <c r="BQ6" i="3"/>
  <c r="BP6" i="3"/>
  <c r="BO6" i="3"/>
  <c r="BN6" i="3"/>
  <c r="BM6" i="3"/>
  <c r="BL6" i="3"/>
  <c r="BK6" i="3"/>
  <c r="BJ6" i="3"/>
  <c r="BI6" i="3"/>
  <c r="BE6" i="3"/>
  <c r="BD6" i="3"/>
  <c r="BC6" i="3"/>
  <c r="BB6" i="3"/>
  <c r="BA6" i="3"/>
  <c r="AZ6" i="3"/>
  <c r="I6" i="3"/>
  <c r="BZ5" i="3"/>
  <c r="BY5" i="3"/>
  <c r="BX5" i="3"/>
  <c r="BW5" i="3"/>
  <c r="BV5" i="3"/>
  <c r="BU5" i="3"/>
  <c r="BT5" i="3"/>
  <c r="BS5" i="3"/>
  <c r="BR5" i="3"/>
  <c r="BQ5" i="3"/>
  <c r="BP5" i="3"/>
  <c r="BO5" i="3"/>
  <c r="BN5" i="3"/>
  <c r="BM5" i="3"/>
  <c r="BL5" i="3"/>
  <c r="BK5" i="3"/>
  <c r="BJ5" i="3"/>
  <c r="BI5" i="3"/>
  <c r="BE5" i="3"/>
  <c r="BD5" i="3"/>
  <c r="BC5" i="3"/>
  <c r="BB5" i="3"/>
  <c r="BA5" i="3"/>
  <c r="AZ5" i="3"/>
  <c r="I5" i="3"/>
  <c r="H5" i="3" s="1"/>
  <c r="BZ4" i="3"/>
  <c r="BY4" i="3"/>
  <c r="BX4" i="3"/>
  <c r="BW4" i="3"/>
  <c r="BV4" i="3"/>
  <c r="BU4" i="3"/>
  <c r="BT4" i="3"/>
  <c r="BS4" i="3"/>
  <c r="BR4" i="3"/>
  <c r="BQ4" i="3"/>
  <c r="BP4" i="3"/>
  <c r="BO4" i="3"/>
  <c r="BN4" i="3"/>
  <c r="BM4" i="3"/>
  <c r="BL4" i="3"/>
  <c r="BK4" i="3"/>
  <c r="BJ4" i="3"/>
  <c r="BI4" i="3"/>
  <c r="BE4" i="3"/>
  <c r="BD4" i="3"/>
  <c r="BC4" i="3"/>
  <c r="BB4" i="3"/>
  <c r="BA4" i="3"/>
  <c r="AZ4" i="3"/>
  <c r="I4" i="3"/>
  <c r="BZ3" i="3"/>
  <c r="BY3" i="3"/>
  <c r="BX3" i="3"/>
  <c r="BW3" i="3"/>
  <c r="BV3" i="3"/>
  <c r="BU3" i="3"/>
  <c r="BT3" i="3"/>
  <c r="BS3" i="3"/>
  <c r="BR3" i="3"/>
  <c r="BQ3" i="3"/>
  <c r="BP3" i="3"/>
  <c r="BO3" i="3"/>
  <c r="BN3" i="3"/>
  <c r="BM3" i="3"/>
  <c r="BL3" i="3"/>
  <c r="BK3" i="3"/>
  <c r="BJ3" i="3"/>
  <c r="BI3" i="3"/>
  <c r="BE3" i="3"/>
  <c r="BD3" i="3"/>
  <c r="BC3" i="3"/>
  <c r="BB3" i="3"/>
  <c r="BA3" i="3"/>
  <c r="AZ3" i="3"/>
  <c r="I3" i="3"/>
  <c r="AK174" i="2"/>
  <c r="AJ174" i="2"/>
  <c r="AI174" i="2"/>
  <c r="AH174" i="2"/>
  <c r="AG174" i="2"/>
  <c r="AF174" i="2"/>
  <c r="AK173" i="2"/>
  <c r="AJ173" i="2"/>
  <c r="AI173" i="2"/>
  <c r="AH173" i="2"/>
  <c r="AG173" i="2"/>
  <c r="AF173" i="2"/>
  <c r="AK172" i="2"/>
  <c r="AJ172" i="2"/>
  <c r="AI172" i="2"/>
  <c r="AH172" i="2"/>
  <c r="AG172" i="2"/>
  <c r="AF172" i="2"/>
  <c r="AK171" i="2"/>
  <c r="AJ171" i="2"/>
  <c r="AI171" i="2"/>
  <c r="AH171" i="2"/>
  <c r="AG171" i="2"/>
  <c r="AF171" i="2"/>
  <c r="AK170" i="2"/>
  <c r="AJ170" i="2"/>
  <c r="AI170" i="2"/>
  <c r="AH170" i="2"/>
  <c r="AG170" i="2"/>
  <c r="AF170" i="2"/>
  <c r="AK169" i="2"/>
  <c r="AJ169" i="2"/>
  <c r="AI169" i="2"/>
  <c r="AH169" i="2"/>
  <c r="AG169" i="2"/>
  <c r="AF169" i="2"/>
  <c r="AK168" i="2"/>
  <c r="AJ168" i="2"/>
  <c r="AI168" i="2"/>
  <c r="AH168" i="2"/>
  <c r="AG168" i="2"/>
  <c r="AF168" i="2"/>
  <c r="AK167" i="2"/>
  <c r="AJ167" i="2"/>
  <c r="AI167" i="2"/>
  <c r="AH167" i="2"/>
  <c r="AG167" i="2"/>
  <c r="AF167" i="2"/>
  <c r="AK166" i="2"/>
  <c r="AJ166" i="2"/>
  <c r="AI166" i="2"/>
  <c r="AH166" i="2"/>
  <c r="AG166" i="2"/>
  <c r="AF166" i="2"/>
  <c r="AK165" i="2"/>
  <c r="AJ165" i="2"/>
  <c r="AI165" i="2"/>
  <c r="AH165" i="2"/>
  <c r="AG165" i="2"/>
  <c r="AF165" i="2"/>
  <c r="AK164" i="2"/>
  <c r="AJ164" i="2"/>
  <c r="AI164" i="2"/>
  <c r="AH164" i="2"/>
  <c r="AG164" i="2"/>
  <c r="AF164" i="2"/>
  <c r="AK163" i="2"/>
  <c r="AJ163" i="2"/>
  <c r="AI163" i="2"/>
  <c r="AH163" i="2"/>
  <c r="AG163" i="2"/>
  <c r="AF163" i="2"/>
  <c r="AK162" i="2"/>
  <c r="AJ162" i="2"/>
  <c r="AI162" i="2"/>
  <c r="AH162" i="2"/>
  <c r="AG162" i="2"/>
  <c r="AF162" i="2"/>
  <c r="AK161" i="2"/>
  <c r="AJ161" i="2"/>
  <c r="AI161" i="2"/>
  <c r="AH161" i="2"/>
  <c r="AG161" i="2"/>
  <c r="AF161" i="2"/>
  <c r="AK160" i="2"/>
  <c r="AJ160" i="2"/>
  <c r="AI160" i="2"/>
  <c r="AH160" i="2"/>
  <c r="AG160" i="2"/>
  <c r="AF160" i="2"/>
  <c r="AK159" i="2"/>
  <c r="AJ159" i="2"/>
  <c r="AI159" i="2"/>
  <c r="AH159" i="2"/>
  <c r="AG159" i="2"/>
  <c r="AF159" i="2"/>
  <c r="AK158" i="2"/>
  <c r="AJ158" i="2"/>
  <c r="AI158" i="2"/>
  <c r="AH158" i="2"/>
  <c r="AG158" i="2"/>
  <c r="AF158" i="2"/>
  <c r="AK157" i="2"/>
  <c r="AJ157" i="2"/>
  <c r="AI157" i="2"/>
  <c r="AH157" i="2"/>
  <c r="AG157" i="2"/>
  <c r="AF157" i="2"/>
  <c r="AK156" i="2"/>
  <c r="AJ156" i="2"/>
  <c r="AI156" i="2"/>
  <c r="AH156" i="2"/>
  <c r="AG156" i="2"/>
  <c r="AF156" i="2"/>
  <c r="AK155" i="2"/>
  <c r="AJ155" i="2"/>
  <c r="AI155" i="2"/>
  <c r="AH155" i="2"/>
  <c r="AG155" i="2"/>
  <c r="AF155" i="2"/>
  <c r="AK154" i="2"/>
  <c r="AJ154" i="2"/>
  <c r="AI154" i="2"/>
  <c r="AH154" i="2"/>
  <c r="AG154" i="2"/>
  <c r="AF154" i="2"/>
  <c r="AK153" i="2"/>
  <c r="AJ153" i="2"/>
  <c r="AI153" i="2"/>
  <c r="AH153" i="2"/>
  <c r="AG153" i="2"/>
  <c r="AF153" i="2"/>
  <c r="AK152" i="2"/>
  <c r="AJ152" i="2"/>
  <c r="AI152" i="2"/>
  <c r="AH152" i="2"/>
  <c r="AG152" i="2"/>
  <c r="AF152" i="2"/>
  <c r="AK151" i="2"/>
  <c r="AJ151" i="2"/>
  <c r="AI151" i="2"/>
  <c r="AH151" i="2"/>
  <c r="AG151" i="2"/>
  <c r="AF151" i="2"/>
  <c r="AK150" i="2"/>
  <c r="AJ150" i="2"/>
  <c r="AI150" i="2"/>
  <c r="AH150" i="2"/>
  <c r="AG150" i="2"/>
  <c r="AF150" i="2"/>
  <c r="AK149" i="2"/>
  <c r="AJ149" i="2"/>
  <c r="AI149" i="2"/>
  <c r="AH149" i="2"/>
  <c r="AG149" i="2"/>
  <c r="AF149" i="2"/>
  <c r="AK148" i="2"/>
  <c r="AJ148" i="2"/>
  <c r="AI148" i="2"/>
  <c r="AH148" i="2"/>
  <c r="AG148" i="2"/>
  <c r="AF148" i="2"/>
  <c r="AK147" i="2"/>
  <c r="AJ147" i="2"/>
  <c r="AI147" i="2"/>
  <c r="AH147" i="2"/>
  <c r="AG147" i="2"/>
  <c r="AF147" i="2"/>
  <c r="AK146" i="2"/>
  <c r="AJ146" i="2"/>
  <c r="AI146" i="2"/>
  <c r="AH146" i="2"/>
  <c r="AG146" i="2"/>
  <c r="AF146" i="2"/>
  <c r="AK145" i="2"/>
  <c r="AJ145" i="2"/>
  <c r="AI145" i="2"/>
  <c r="AH145" i="2"/>
  <c r="AG145" i="2"/>
  <c r="AF145" i="2"/>
  <c r="AK144" i="2"/>
  <c r="AJ144" i="2"/>
  <c r="AI144" i="2"/>
  <c r="AH144" i="2"/>
  <c r="AG144" i="2"/>
  <c r="AF144" i="2"/>
  <c r="AK143" i="2"/>
  <c r="AJ143" i="2"/>
  <c r="AI143" i="2"/>
  <c r="AH143" i="2"/>
  <c r="AG143" i="2"/>
  <c r="AF143" i="2"/>
  <c r="AK142" i="2"/>
  <c r="AJ142" i="2"/>
  <c r="AI142" i="2"/>
  <c r="AH142" i="2"/>
  <c r="AG142" i="2"/>
  <c r="AF142" i="2"/>
  <c r="AK141" i="2"/>
  <c r="AJ141" i="2"/>
  <c r="AI141" i="2"/>
  <c r="AH141" i="2"/>
  <c r="AG141" i="2"/>
  <c r="AF141" i="2"/>
  <c r="AK140" i="2"/>
  <c r="AJ140" i="2"/>
  <c r="AI140" i="2"/>
  <c r="AH140" i="2"/>
  <c r="AG140" i="2"/>
  <c r="AF140" i="2"/>
  <c r="AK139" i="2"/>
  <c r="AJ139" i="2"/>
  <c r="AI139" i="2"/>
  <c r="AH139" i="2"/>
  <c r="AG139" i="2"/>
  <c r="AF139" i="2"/>
  <c r="AK138" i="2"/>
  <c r="AJ138" i="2"/>
  <c r="AI138" i="2"/>
  <c r="AH138" i="2"/>
  <c r="AG138" i="2"/>
  <c r="AF138" i="2"/>
  <c r="AK137" i="2"/>
  <c r="AJ137" i="2"/>
  <c r="AI137" i="2"/>
  <c r="AH137" i="2"/>
  <c r="AG137" i="2"/>
  <c r="AF137" i="2"/>
  <c r="AK136" i="2"/>
  <c r="AJ136" i="2"/>
  <c r="AI136" i="2"/>
  <c r="AH136" i="2"/>
  <c r="AG136" i="2"/>
  <c r="AF136" i="2"/>
  <c r="AK135" i="2"/>
  <c r="AJ135" i="2"/>
  <c r="AI135" i="2"/>
  <c r="AH135" i="2"/>
  <c r="AG135" i="2"/>
  <c r="AF135" i="2"/>
  <c r="AK134" i="2"/>
  <c r="AJ134" i="2"/>
  <c r="AI134" i="2"/>
  <c r="AH134" i="2"/>
  <c r="AG134" i="2"/>
  <c r="AF134" i="2"/>
  <c r="AK133" i="2"/>
  <c r="AJ133" i="2"/>
  <c r="AI133" i="2"/>
  <c r="AH133" i="2"/>
  <c r="AG133" i="2"/>
  <c r="AF133" i="2"/>
  <c r="AK132" i="2"/>
  <c r="AJ132" i="2"/>
  <c r="AI132" i="2"/>
  <c r="AH132" i="2"/>
  <c r="AG132" i="2"/>
  <c r="AF132" i="2"/>
  <c r="AK131" i="2"/>
  <c r="AJ131" i="2"/>
  <c r="AI131" i="2"/>
  <c r="AH131" i="2"/>
  <c r="AG131" i="2"/>
  <c r="AF131" i="2"/>
  <c r="AK130" i="2"/>
  <c r="AJ130" i="2"/>
  <c r="AI130" i="2"/>
  <c r="AH130" i="2"/>
  <c r="AG130" i="2"/>
  <c r="AF130" i="2"/>
  <c r="AK129" i="2"/>
  <c r="AJ129" i="2"/>
  <c r="AI129" i="2"/>
  <c r="AH129" i="2"/>
  <c r="AG129" i="2"/>
  <c r="AF129" i="2"/>
  <c r="AK128" i="2"/>
  <c r="AJ128" i="2"/>
  <c r="AI128" i="2"/>
  <c r="AH128" i="2"/>
  <c r="AG128" i="2"/>
  <c r="AF128" i="2"/>
  <c r="AK127" i="2"/>
  <c r="AJ127" i="2"/>
  <c r="AI127" i="2"/>
  <c r="AH127" i="2"/>
  <c r="AG127" i="2"/>
  <c r="AF127" i="2"/>
  <c r="AK126" i="2"/>
  <c r="AJ126" i="2"/>
  <c r="AI126" i="2"/>
  <c r="AH126" i="2"/>
  <c r="AG126" i="2"/>
  <c r="AF126" i="2"/>
  <c r="AK125" i="2"/>
  <c r="AJ125" i="2"/>
  <c r="AI125" i="2"/>
  <c r="AH125" i="2"/>
  <c r="AG125" i="2"/>
  <c r="AF125" i="2"/>
  <c r="AK124" i="2"/>
  <c r="AJ124" i="2"/>
  <c r="AI124" i="2"/>
  <c r="AH124" i="2"/>
  <c r="AG124" i="2"/>
  <c r="AF124" i="2"/>
  <c r="AK123" i="2"/>
  <c r="AJ123" i="2"/>
  <c r="AI123" i="2"/>
  <c r="AH123" i="2"/>
  <c r="AG123" i="2"/>
  <c r="AF123" i="2"/>
  <c r="AK122" i="2"/>
  <c r="AJ122" i="2"/>
  <c r="AI122" i="2"/>
  <c r="AH122" i="2"/>
  <c r="AG122" i="2"/>
  <c r="AF122" i="2"/>
  <c r="AK121" i="2"/>
  <c r="AJ121" i="2"/>
  <c r="AI121" i="2"/>
  <c r="AH121" i="2"/>
  <c r="AG121" i="2"/>
  <c r="AF121" i="2"/>
  <c r="AK120" i="2"/>
  <c r="AJ120" i="2"/>
  <c r="AI120" i="2"/>
  <c r="AH120" i="2"/>
  <c r="AG120" i="2"/>
  <c r="AF120" i="2"/>
  <c r="AK119" i="2"/>
  <c r="AJ119" i="2"/>
  <c r="AI119" i="2"/>
  <c r="AH119" i="2"/>
  <c r="AG119" i="2"/>
  <c r="AF119" i="2"/>
  <c r="AK118" i="2"/>
  <c r="AJ118" i="2"/>
  <c r="AI118" i="2"/>
  <c r="AH118" i="2"/>
  <c r="AG118" i="2"/>
  <c r="AF118" i="2"/>
  <c r="AK117" i="2"/>
  <c r="AJ117" i="2"/>
  <c r="AI117" i="2"/>
  <c r="AH117" i="2"/>
  <c r="AG117" i="2"/>
  <c r="AF117" i="2"/>
  <c r="AK116" i="2"/>
  <c r="AJ116" i="2"/>
  <c r="AI116" i="2"/>
  <c r="AH116" i="2"/>
  <c r="AG116" i="2"/>
  <c r="AF116" i="2"/>
  <c r="AK115" i="2"/>
  <c r="AJ115" i="2"/>
  <c r="AI115" i="2"/>
  <c r="AH115" i="2"/>
  <c r="AG115" i="2"/>
  <c r="AF115" i="2"/>
  <c r="AK114" i="2"/>
  <c r="AJ114" i="2"/>
  <c r="AI114" i="2"/>
  <c r="AH114" i="2"/>
  <c r="AG114" i="2"/>
  <c r="AF114" i="2"/>
  <c r="AK113" i="2"/>
  <c r="AJ113" i="2"/>
  <c r="AI113" i="2"/>
  <c r="AH113" i="2"/>
  <c r="AG113" i="2"/>
  <c r="AF113" i="2"/>
  <c r="AK112" i="2"/>
  <c r="AJ112" i="2"/>
  <c r="AI112" i="2"/>
  <c r="AH112" i="2"/>
  <c r="AG112" i="2"/>
  <c r="AF112" i="2"/>
  <c r="AK111" i="2"/>
  <c r="AJ111" i="2"/>
  <c r="AI111" i="2"/>
  <c r="AH111" i="2"/>
  <c r="AG111" i="2"/>
  <c r="AF111" i="2"/>
  <c r="AK110" i="2"/>
  <c r="AJ110" i="2"/>
  <c r="AI110" i="2"/>
  <c r="AH110" i="2"/>
  <c r="AG110" i="2"/>
  <c r="AF110" i="2"/>
  <c r="AK109" i="2"/>
  <c r="AJ109" i="2"/>
  <c r="AI109" i="2"/>
  <c r="AH109" i="2"/>
  <c r="AG109" i="2"/>
  <c r="AF109" i="2"/>
  <c r="AK108" i="2"/>
  <c r="AJ108" i="2"/>
  <c r="AI108" i="2"/>
  <c r="AH108" i="2"/>
  <c r="AG108" i="2"/>
  <c r="AF108" i="2"/>
  <c r="AK107" i="2"/>
  <c r="AJ107" i="2"/>
  <c r="AI107" i="2"/>
  <c r="AH107" i="2"/>
  <c r="AG107" i="2"/>
  <c r="AF107" i="2"/>
  <c r="AK106" i="2"/>
  <c r="AJ106" i="2"/>
  <c r="AI106" i="2"/>
  <c r="AH106" i="2"/>
  <c r="AG106" i="2"/>
  <c r="AF106" i="2"/>
  <c r="AK105" i="2"/>
  <c r="AJ105" i="2"/>
  <c r="AI105" i="2"/>
  <c r="AH105" i="2"/>
  <c r="AG105" i="2"/>
  <c r="AF105" i="2"/>
  <c r="AK104" i="2"/>
  <c r="AJ104" i="2"/>
  <c r="AI104" i="2"/>
  <c r="AH104" i="2"/>
  <c r="AG104" i="2"/>
  <c r="AF104" i="2"/>
  <c r="AK103" i="2"/>
  <c r="AJ103" i="2"/>
  <c r="AI103" i="2"/>
  <c r="AH103" i="2"/>
  <c r="AG103" i="2"/>
  <c r="AF103" i="2"/>
  <c r="AK102" i="2"/>
  <c r="AJ102" i="2"/>
  <c r="AI102" i="2"/>
  <c r="AH102" i="2"/>
  <c r="AG102" i="2"/>
  <c r="AF102" i="2"/>
  <c r="AK101" i="2"/>
  <c r="AJ101" i="2"/>
  <c r="AI101" i="2"/>
  <c r="AH101" i="2"/>
  <c r="AG101" i="2"/>
  <c r="AF101" i="2"/>
  <c r="AK100" i="2"/>
  <c r="AJ100" i="2"/>
  <c r="AI100" i="2"/>
  <c r="AH100" i="2"/>
  <c r="AG100" i="2"/>
  <c r="AF100" i="2"/>
  <c r="AK99" i="2"/>
  <c r="AJ99" i="2"/>
  <c r="AI99" i="2"/>
  <c r="AH99" i="2"/>
  <c r="AG99" i="2"/>
  <c r="AF99" i="2"/>
  <c r="AK98" i="2"/>
  <c r="AJ98" i="2"/>
  <c r="AI98" i="2"/>
  <c r="AH98" i="2"/>
  <c r="AG98" i="2"/>
  <c r="AF98" i="2"/>
  <c r="AK97" i="2"/>
  <c r="AJ97" i="2"/>
  <c r="AI97" i="2"/>
  <c r="AH97" i="2"/>
  <c r="AG97" i="2"/>
  <c r="AF97" i="2"/>
  <c r="AK96" i="2"/>
  <c r="AJ96" i="2"/>
  <c r="AI96" i="2"/>
  <c r="AH96" i="2"/>
  <c r="AG96" i="2"/>
  <c r="AF96" i="2"/>
  <c r="AK95" i="2"/>
  <c r="AJ95" i="2"/>
  <c r="AI95" i="2"/>
  <c r="AH95" i="2"/>
  <c r="AG95" i="2"/>
  <c r="AF95" i="2"/>
  <c r="AK94" i="2"/>
  <c r="AJ94" i="2"/>
  <c r="AI94" i="2"/>
  <c r="AH94" i="2"/>
  <c r="AG94" i="2"/>
  <c r="AF94" i="2"/>
  <c r="AK93" i="2"/>
  <c r="AJ93" i="2"/>
  <c r="AI93" i="2"/>
  <c r="AH93" i="2"/>
  <c r="AG93" i="2"/>
  <c r="AF93" i="2"/>
  <c r="AK92" i="2"/>
  <c r="AJ92" i="2"/>
  <c r="AI92" i="2"/>
  <c r="AH92" i="2"/>
  <c r="AG92" i="2"/>
  <c r="AF92" i="2"/>
  <c r="AK91" i="2"/>
  <c r="AJ91" i="2"/>
  <c r="AI91" i="2"/>
  <c r="AH91" i="2"/>
  <c r="AG91" i="2"/>
  <c r="AF91" i="2"/>
  <c r="AK90" i="2"/>
  <c r="AJ90" i="2"/>
  <c r="AI90" i="2"/>
  <c r="AH90" i="2"/>
  <c r="AG90" i="2"/>
  <c r="AF90" i="2"/>
  <c r="AK89" i="2"/>
  <c r="AJ89" i="2"/>
  <c r="AI89" i="2"/>
  <c r="AH89" i="2"/>
  <c r="AG89" i="2"/>
  <c r="AF89" i="2"/>
  <c r="AK88" i="2"/>
  <c r="AJ88" i="2"/>
  <c r="AI88" i="2"/>
  <c r="AH88" i="2"/>
  <c r="AG88" i="2"/>
  <c r="AF88" i="2"/>
  <c r="AK87" i="2"/>
  <c r="AJ87" i="2"/>
  <c r="AI87" i="2"/>
  <c r="AH87" i="2"/>
  <c r="AG87" i="2"/>
  <c r="AF87" i="2"/>
  <c r="AK86" i="2"/>
  <c r="AJ86" i="2"/>
  <c r="AI86" i="2"/>
  <c r="AH86" i="2"/>
  <c r="AG86" i="2"/>
  <c r="AF86" i="2"/>
  <c r="AK85" i="2"/>
  <c r="AJ85" i="2"/>
  <c r="AI85" i="2"/>
  <c r="AH85" i="2"/>
  <c r="AG85" i="2"/>
  <c r="AF85" i="2"/>
  <c r="AK84" i="2"/>
  <c r="AJ84" i="2"/>
  <c r="AI84" i="2"/>
  <c r="AH84" i="2"/>
  <c r="AG84" i="2"/>
  <c r="AF84" i="2"/>
  <c r="AK83" i="2"/>
  <c r="AJ83" i="2"/>
  <c r="AI83" i="2"/>
  <c r="AH83" i="2"/>
  <c r="AG83" i="2"/>
  <c r="AF83" i="2"/>
  <c r="AK82" i="2"/>
  <c r="AJ82" i="2"/>
  <c r="AI82" i="2"/>
  <c r="AH82" i="2"/>
  <c r="AG82" i="2"/>
  <c r="AF82" i="2"/>
  <c r="AK81" i="2"/>
  <c r="AJ81" i="2"/>
  <c r="AI81" i="2"/>
  <c r="AH81" i="2"/>
  <c r="AG81" i="2"/>
  <c r="AF81" i="2"/>
  <c r="AK80" i="2"/>
  <c r="AJ80" i="2"/>
  <c r="AI80" i="2"/>
  <c r="AH80" i="2"/>
  <c r="AG80" i="2"/>
  <c r="AF80" i="2"/>
  <c r="AK79" i="2"/>
  <c r="AJ79" i="2"/>
  <c r="AI79" i="2"/>
  <c r="AH79" i="2"/>
  <c r="AG79" i="2"/>
  <c r="AF79" i="2"/>
  <c r="AK78" i="2"/>
  <c r="AJ78" i="2"/>
  <c r="AI78" i="2"/>
  <c r="AH78" i="2"/>
  <c r="AG78" i="2"/>
  <c r="AF78" i="2"/>
  <c r="AK77" i="2"/>
  <c r="AJ77" i="2"/>
  <c r="AI77" i="2"/>
  <c r="AH77" i="2"/>
  <c r="AG77" i="2"/>
  <c r="AF77" i="2"/>
  <c r="AK76" i="2"/>
  <c r="AJ76" i="2"/>
  <c r="AI76" i="2"/>
  <c r="AH76" i="2"/>
  <c r="AG76" i="2"/>
  <c r="AF76" i="2"/>
  <c r="AK75" i="2"/>
  <c r="AJ75" i="2"/>
  <c r="AI75" i="2"/>
  <c r="AH75" i="2"/>
  <c r="AG75" i="2"/>
  <c r="AF75" i="2"/>
  <c r="AK74" i="2"/>
  <c r="AJ74" i="2"/>
  <c r="AI74" i="2"/>
  <c r="AH74" i="2"/>
  <c r="AG74" i="2"/>
  <c r="AF74" i="2"/>
  <c r="AK73" i="2"/>
  <c r="AJ73" i="2"/>
  <c r="AI73" i="2"/>
  <c r="AH73" i="2"/>
  <c r="AG73" i="2"/>
  <c r="AF73" i="2"/>
  <c r="AK72" i="2"/>
  <c r="AJ72" i="2"/>
  <c r="AI72" i="2"/>
  <c r="AH72" i="2"/>
  <c r="AG72" i="2"/>
  <c r="AF72" i="2"/>
  <c r="AK71" i="2"/>
  <c r="AJ71" i="2"/>
  <c r="AI71" i="2"/>
  <c r="AH71" i="2"/>
  <c r="AG71" i="2"/>
  <c r="AF71" i="2"/>
  <c r="AK70" i="2"/>
  <c r="AJ70" i="2"/>
  <c r="AI70" i="2"/>
  <c r="AH70" i="2"/>
  <c r="AG70" i="2"/>
  <c r="AF70" i="2"/>
  <c r="AK69" i="2"/>
  <c r="AJ69" i="2"/>
  <c r="AI69" i="2"/>
  <c r="AH69" i="2"/>
  <c r="AG69" i="2"/>
  <c r="AF69" i="2"/>
  <c r="AK68" i="2"/>
  <c r="AJ68" i="2"/>
  <c r="AI68" i="2"/>
  <c r="AH68" i="2"/>
  <c r="AG68" i="2"/>
  <c r="AF68" i="2"/>
  <c r="AK67" i="2"/>
  <c r="AJ67" i="2"/>
  <c r="AI67" i="2"/>
  <c r="AH67" i="2"/>
  <c r="AG67" i="2"/>
  <c r="AF67" i="2"/>
  <c r="AK66" i="2"/>
  <c r="AJ66" i="2"/>
  <c r="AI66" i="2"/>
  <c r="AH66" i="2"/>
  <c r="AG66" i="2"/>
  <c r="AF66" i="2"/>
  <c r="AK65" i="2"/>
  <c r="AJ65" i="2"/>
  <c r="AI65" i="2"/>
  <c r="AH65" i="2"/>
  <c r="AG65" i="2"/>
  <c r="AF65" i="2"/>
  <c r="AK64" i="2"/>
  <c r="AJ64" i="2"/>
  <c r="AI64" i="2"/>
  <c r="AH64" i="2"/>
  <c r="AG64" i="2"/>
  <c r="AF64" i="2"/>
  <c r="AK63" i="2"/>
  <c r="AJ63" i="2"/>
  <c r="AI63" i="2"/>
  <c r="AH63" i="2"/>
  <c r="AG63" i="2"/>
  <c r="AF63" i="2"/>
  <c r="AK62" i="2"/>
  <c r="AJ62" i="2"/>
  <c r="AI62" i="2"/>
  <c r="AH62" i="2"/>
  <c r="AG62" i="2"/>
  <c r="AF62" i="2"/>
  <c r="AK61" i="2"/>
  <c r="AJ61" i="2"/>
  <c r="AI61" i="2"/>
  <c r="AH61" i="2"/>
  <c r="AG61" i="2"/>
  <c r="AF61" i="2"/>
  <c r="AK60" i="2"/>
  <c r="AJ60" i="2"/>
  <c r="AI60" i="2"/>
  <c r="AH60" i="2"/>
  <c r="AG60" i="2"/>
  <c r="AF60" i="2"/>
  <c r="AK59" i="2"/>
  <c r="AJ59" i="2"/>
  <c r="AI59" i="2"/>
  <c r="AH59" i="2"/>
  <c r="AG59" i="2"/>
  <c r="AF59" i="2"/>
  <c r="AK58" i="2"/>
  <c r="AJ58" i="2"/>
  <c r="AI58" i="2"/>
  <c r="AH58" i="2"/>
  <c r="AG58" i="2"/>
  <c r="AF58" i="2"/>
  <c r="AK57" i="2"/>
  <c r="AJ57" i="2"/>
  <c r="AI57" i="2"/>
  <c r="AH57" i="2"/>
  <c r="AG57" i="2"/>
  <c r="AF57" i="2"/>
  <c r="AK56" i="2"/>
  <c r="AJ56" i="2"/>
  <c r="AI56" i="2"/>
  <c r="AH56" i="2"/>
  <c r="AG56" i="2"/>
  <c r="AF56" i="2"/>
  <c r="AK55" i="2"/>
  <c r="AJ55" i="2"/>
  <c r="AI55" i="2"/>
  <c r="AH55" i="2"/>
  <c r="AG55" i="2"/>
  <c r="AF55" i="2"/>
  <c r="AK54" i="2"/>
  <c r="AJ54" i="2"/>
  <c r="AI54" i="2"/>
  <c r="AH54" i="2"/>
  <c r="AG54" i="2"/>
  <c r="AF54" i="2"/>
  <c r="AK53" i="2"/>
  <c r="AJ53" i="2"/>
  <c r="AI53" i="2"/>
  <c r="AH53" i="2"/>
  <c r="AG53" i="2"/>
  <c r="AF53" i="2"/>
  <c r="AK52" i="2"/>
  <c r="AJ52" i="2"/>
  <c r="AI52" i="2"/>
  <c r="AH52" i="2"/>
  <c r="AG52" i="2"/>
  <c r="AF52" i="2"/>
  <c r="AK51" i="2"/>
  <c r="AJ51" i="2"/>
  <c r="AI51" i="2"/>
  <c r="AH51" i="2"/>
  <c r="AG51" i="2"/>
  <c r="AF51" i="2"/>
  <c r="AK50" i="2"/>
  <c r="AJ50" i="2"/>
  <c r="AI50" i="2"/>
  <c r="AH50" i="2"/>
  <c r="AG50" i="2"/>
  <c r="AF50" i="2"/>
  <c r="AK49" i="2"/>
  <c r="AJ49" i="2"/>
  <c r="AI49" i="2"/>
  <c r="AH49" i="2"/>
  <c r="AG49" i="2"/>
  <c r="AF49" i="2"/>
  <c r="AK48" i="2"/>
  <c r="AJ48" i="2"/>
  <c r="AI48" i="2"/>
  <c r="AH48" i="2"/>
  <c r="AG48" i="2"/>
  <c r="AF48" i="2"/>
  <c r="AK47" i="2"/>
  <c r="AJ47" i="2"/>
  <c r="AI47" i="2"/>
  <c r="AH47" i="2"/>
  <c r="AG47" i="2"/>
  <c r="AF47" i="2"/>
  <c r="AK46" i="2"/>
  <c r="AJ46" i="2"/>
  <c r="AI46" i="2"/>
  <c r="AH46" i="2"/>
  <c r="AG46" i="2"/>
  <c r="AF46" i="2"/>
  <c r="AK45" i="2"/>
  <c r="AJ45" i="2"/>
  <c r="AI45" i="2"/>
  <c r="AH45" i="2"/>
  <c r="AG45" i="2"/>
  <c r="AF45" i="2"/>
  <c r="AK44" i="2"/>
  <c r="AJ44" i="2"/>
  <c r="AI44" i="2"/>
  <c r="AH44" i="2"/>
  <c r="AG44" i="2"/>
  <c r="AF44" i="2"/>
  <c r="AK43" i="2"/>
  <c r="AJ43" i="2"/>
  <c r="AI43" i="2"/>
  <c r="AH43" i="2"/>
  <c r="AG43" i="2"/>
  <c r="AF43" i="2"/>
  <c r="AK42" i="2"/>
  <c r="AJ42" i="2"/>
  <c r="AI42" i="2"/>
  <c r="AH42" i="2"/>
  <c r="AG42" i="2"/>
  <c r="AF42" i="2"/>
  <c r="AK41" i="2"/>
  <c r="AJ41" i="2"/>
  <c r="AI41" i="2"/>
  <c r="AH41" i="2"/>
  <c r="AG41" i="2"/>
  <c r="AF41" i="2"/>
  <c r="AK40" i="2"/>
  <c r="AJ40" i="2"/>
  <c r="AI40" i="2"/>
  <c r="AH40" i="2"/>
  <c r="AG40" i="2"/>
  <c r="AF40" i="2"/>
  <c r="AK39" i="2"/>
  <c r="AJ39" i="2"/>
  <c r="AI39" i="2"/>
  <c r="AH39" i="2"/>
  <c r="AG39" i="2"/>
  <c r="AF39" i="2"/>
  <c r="AK38" i="2"/>
  <c r="AJ38" i="2"/>
  <c r="AI38" i="2"/>
  <c r="AH38" i="2"/>
  <c r="AG38" i="2"/>
  <c r="AF38" i="2"/>
  <c r="AK37" i="2"/>
  <c r="AJ37" i="2"/>
  <c r="AI37" i="2"/>
  <c r="AH37" i="2"/>
  <c r="AG37" i="2"/>
  <c r="AF37" i="2"/>
  <c r="AK36" i="2"/>
  <c r="AJ36" i="2"/>
  <c r="AI36" i="2"/>
  <c r="AH36" i="2"/>
  <c r="AG36" i="2"/>
  <c r="AF36" i="2"/>
  <c r="AK35" i="2"/>
  <c r="AJ35" i="2"/>
  <c r="AI35" i="2"/>
  <c r="AH35" i="2"/>
  <c r="AG35" i="2"/>
  <c r="AF35" i="2"/>
  <c r="AK34" i="2"/>
  <c r="AJ34" i="2"/>
  <c r="AI34" i="2"/>
  <c r="AH34" i="2"/>
  <c r="AG34" i="2"/>
  <c r="AF34" i="2"/>
  <c r="AK33" i="2"/>
  <c r="AJ33" i="2"/>
  <c r="AI33" i="2"/>
  <c r="AH33" i="2"/>
  <c r="AG33" i="2"/>
  <c r="AF33" i="2"/>
  <c r="AK32" i="2"/>
  <c r="AJ32" i="2"/>
  <c r="AI32" i="2"/>
  <c r="AH32" i="2"/>
  <c r="AG32" i="2"/>
  <c r="AF32" i="2"/>
  <c r="AK31" i="2"/>
  <c r="AJ31" i="2"/>
  <c r="AI31" i="2"/>
  <c r="AH31" i="2"/>
  <c r="AG31" i="2"/>
  <c r="AF31" i="2"/>
  <c r="AK30" i="2"/>
  <c r="AJ30" i="2"/>
  <c r="AI30" i="2"/>
  <c r="AH30" i="2"/>
  <c r="AG30" i="2"/>
  <c r="AF30" i="2"/>
  <c r="AK29" i="2"/>
  <c r="AJ29" i="2"/>
  <c r="AI29" i="2"/>
  <c r="AH29" i="2"/>
  <c r="AG29" i="2"/>
  <c r="AF29" i="2"/>
  <c r="AK28" i="2"/>
  <c r="AJ28" i="2"/>
  <c r="AI28" i="2"/>
  <c r="AH28" i="2"/>
  <c r="AG28" i="2"/>
  <c r="AF28" i="2"/>
  <c r="AK27" i="2"/>
  <c r="AJ27" i="2"/>
  <c r="AI27" i="2"/>
  <c r="AH27" i="2"/>
  <c r="AG27" i="2"/>
  <c r="AF27" i="2"/>
  <c r="AK26" i="2"/>
  <c r="AJ26" i="2"/>
  <c r="AI26" i="2"/>
  <c r="AH26" i="2"/>
  <c r="AG26" i="2"/>
  <c r="AF26" i="2"/>
  <c r="AK25" i="2"/>
  <c r="AJ25" i="2"/>
  <c r="AI25" i="2"/>
  <c r="AH25" i="2"/>
  <c r="AG25" i="2"/>
  <c r="AF25" i="2"/>
  <c r="AK24" i="2"/>
  <c r="AJ24" i="2"/>
  <c r="AI24" i="2"/>
  <c r="AH24" i="2"/>
  <c r="AG24" i="2"/>
  <c r="AF24" i="2"/>
  <c r="AK23" i="2"/>
  <c r="AJ23" i="2"/>
  <c r="AI23" i="2"/>
  <c r="AH23" i="2"/>
  <c r="AG23" i="2"/>
  <c r="AF23" i="2"/>
  <c r="AK22" i="2"/>
  <c r="AJ22" i="2"/>
  <c r="AI22" i="2"/>
  <c r="AH22" i="2"/>
  <c r="AG22" i="2"/>
  <c r="AF22" i="2"/>
  <c r="AK21" i="2"/>
  <c r="AJ21" i="2"/>
  <c r="AI21" i="2"/>
  <c r="AH21" i="2"/>
  <c r="AG21" i="2"/>
  <c r="AF21" i="2"/>
  <c r="AK20" i="2"/>
  <c r="AJ20" i="2"/>
  <c r="AI20" i="2"/>
  <c r="AH20" i="2"/>
  <c r="AG20" i="2"/>
  <c r="AF20" i="2"/>
  <c r="AK19" i="2"/>
  <c r="AJ19" i="2"/>
  <c r="AI19" i="2"/>
  <c r="AH19" i="2"/>
  <c r="AG19" i="2"/>
  <c r="AF19" i="2"/>
  <c r="AK18" i="2"/>
  <c r="AJ18" i="2"/>
  <c r="AI18" i="2"/>
  <c r="AH18" i="2"/>
  <c r="AG18" i="2"/>
  <c r="AF18" i="2"/>
  <c r="AK17" i="2"/>
  <c r="AJ17" i="2"/>
  <c r="AI17" i="2"/>
  <c r="AH17" i="2"/>
  <c r="AG17" i="2"/>
  <c r="AF17" i="2"/>
  <c r="AK16" i="2"/>
  <c r="AJ16" i="2"/>
  <c r="AI16" i="2"/>
  <c r="AH16" i="2"/>
  <c r="AG16" i="2"/>
  <c r="AF16" i="2"/>
  <c r="AK15" i="2"/>
  <c r="AJ15" i="2"/>
  <c r="AI15" i="2"/>
  <c r="AH15" i="2"/>
  <c r="AG15" i="2"/>
  <c r="AF15" i="2"/>
  <c r="AK14" i="2"/>
  <c r="AJ14" i="2"/>
  <c r="AI14" i="2"/>
  <c r="AH14" i="2"/>
  <c r="AG14" i="2"/>
  <c r="AF14" i="2"/>
  <c r="AK13" i="2"/>
  <c r="AJ13" i="2"/>
  <c r="AI13" i="2"/>
  <c r="AH13" i="2"/>
  <c r="AG13" i="2"/>
  <c r="AF13" i="2"/>
  <c r="AK12" i="2"/>
  <c r="AJ12" i="2"/>
  <c r="AI12" i="2"/>
  <c r="AH12" i="2"/>
  <c r="AG12" i="2"/>
  <c r="AF12" i="2"/>
  <c r="AK11" i="2"/>
  <c r="AJ11" i="2"/>
  <c r="AI11" i="2"/>
  <c r="AH11" i="2"/>
  <c r="AG11" i="2"/>
  <c r="AF11" i="2"/>
  <c r="AK10" i="2"/>
  <c r="AJ10" i="2"/>
  <c r="AI10" i="2"/>
  <c r="AH10" i="2"/>
  <c r="AG10" i="2"/>
  <c r="AF10" i="2"/>
  <c r="AK9" i="2"/>
  <c r="AJ9" i="2"/>
  <c r="AI9" i="2"/>
  <c r="AH9" i="2"/>
  <c r="AG9" i="2"/>
  <c r="AF9" i="2"/>
  <c r="AK8" i="2"/>
  <c r="AJ8" i="2"/>
  <c r="AI8" i="2"/>
  <c r="AH8" i="2"/>
  <c r="AG8" i="2"/>
  <c r="AF8" i="2"/>
  <c r="AK7" i="2"/>
  <c r="AJ7" i="2"/>
  <c r="AI7" i="2"/>
  <c r="AH7" i="2"/>
  <c r="AG7" i="2"/>
  <c r="AF7" i="2"/>
  <c r="AK6" i="2"/>
  <c r="AJ6" i="2"/>
  <c r="AI6" i="2"/>
  <c r="AH6" i="2"/>
  <c r="AG6" i="2"/>
  <c r="AF6" i="2"/>
  <c r="AK5" i="2"/>
  <c r="AJ5" i="2"/>
  <c r="AI5" i="2"/>
  <c r="AH5" i="2"/>
  <c r="AG5" i="2"/>
  <c r="AF5" i="2"/>
  <c r="AK4" i="2"/>
  <c r="AJ4" i="2"/>
  <c r="AI4" i="2"/>
  <c r="AH4" i="2"/>
  <c r="AG4" i="2"/>
  <c r="AF4" i="2"/>
  <c r="AK3" i="2"/>
  <c r="AJ3" i="2"/>
  <c r="AI3" i="2"/>
  <c r="AH3" i="2"/>
  <c r="AG3" i="2"/>
  <c r="AF3" i="2"/>
  <c r="AH23" i="7" l="1"/>
  <c r="AH21" i="7"/>
  <c r="AH22" i="7"/>
  <c r="CE26" i="3"/>
  <c r="CE15" i="3"/>
  <c r="CC22" i="3"/>
  <c r="CC26" i="3"/>
  <c r="CG10" i="3"/>
  <c r="CB13" i="3"/>
  <c r="CF9" i="3"/>
  <c r="BC46" i="3"/>
  <c r="CE27" i="3"/>
  <c r="BB40" i="3"/>
  <c r="BB35" i="3"/>
  <c r="CE9" i="3"/>
  <c r="CF26" i="3"/>
  <c r="CB26" i="3"/>
  <c r="CD21" i="3"/>
  <c r="CF17" i="3"/>
  <c r="CD22" i="3"/>
  <c r="BB33" i="3"/>
  <c r="BD39" i="3"/>
  <c r="CC11" i="3"/>
  <c r="CB12" i="3"/>
  <c r="CG17" i="3"/>
  <c r="CE8" i="3"/>
  <c r="CF11" i="3"/>
  <c r="CD24" i="3"/>
  <c r="CG3" i="3"/>
  <c r="CB6" i="3"/>
  <c r="CB5" i="3"/>
  <c r="CG28" i="3"/>
  <c r="BB47" i="3"/>
  <c r="CD4" i="3"/>
  <c r="CB9" i="3"/>
  <c r="CB16" i="3"/>
  <c r="CC38" i="3"/>
  <c r="CF3" i="3"/>
  <c r="CC12" i="3"/>
  <c r="CC16" i="3"/>
  <c r="CE24" i="3"/>
  <c r="CG26" i="3"/>
  <c r="CE16" i="3"/>
  <c r="CB18" i="3"/>
  <c r="CC29" i="3"/>
  <c r="CD38" i="3"/>
  <c r="CC7" i="3"/>
  <c r="CG16" i="3"/>
  <c r="BE32" i="3"/>
  <c r="CB19" i="3"/>
  <c r="CF28" i="3"/>
  <c r="CE10" i="3"/>
  <c r="CB27" i="3"/>
  <c r="BO33" i="3"/>
  <c r="CD33" i="3" s="1"/>
  <c r="CC4" i="3"/>
  <c r="CE14" i="3"/>
  <c r="CF19" i="3"/>
  <c r="CB48" i="3"/>
  <c r="CE6" i="3"/>
  <c r="CD17" i="3"/>
  <c r="BC39" i="3"/>
  <c r="CG22" i="3"/>
  <c r="BA45" i="3"/>
  <c r="CG9" i="3"/>
  <c r="CF38" i="3"/>
  <c r="CF23" i="3"/>
  <c r="BO35" i="3"/>
  <c r="CD35" i="3" s="1"/>
  <c r="CD8" i="3"/>
  <c r="CG13" i="3"/>
  <c r="BA34" i="3"/>
  <c r="BC41" i="3"/>
  <c r="CF7" i="3"/>
  <c r="CE11" i="3"/>
  <c r="CB22" i="3"/>
  <c r="CF24" i="3"/>
  <c r="CG27" i="3"/>
  <c r="CE28" i="3"/>
  <c r="CF32" i="3"/>
  <c r="CF43" i="3"/>
  <c r="CD29" i="3"/>
  <c r="CC36" i="3"/>
  <c r="BO40" i="3"/>
  <c r="CD40" i="3" s="1"/>
  <c r="BE42" i="3"/>
  <c r="CB36" i="3"/>
  <c r="CG4" i="3"/>
  <c r="CB10" i="3"/>
  <c r="CF15" i="3"/>
  <c r="CD16" i="3"/>
  <c r="CB17" i="3"/>
  <c r="CC23" i="3"/>
  <c r="BA39" i="3"/>
  <c r="CE12" i="3"/>
  <c r="CC13" i="3"/>
  <c r="CF33" i="3"/>
  <c r="BB36" i="3"/>
  <c r="BD47" i="3"/>
  <c r="CB7" i="3"/>
  <c r="CB24" i="3"/>
  <c r="AZ32" i="3"/>
  <c r="BD46" i="3"/>
  <c r="CF5" i="3"/>
  <c r="CD6" i="3"/>
  <c r="CC10" i="3"/>
  <c r="CC17" i="3"/>
  <c r="CD23" i="3"/>
  <c r="BL45" i="3"/>
  <c r="CC45" i="3" s="1"/>
  <c r="CE34" i="3"/>
  <c r="CC27" i="3"/>
  <c r="CB43" i="3"/>
  <c r="BO47" i="3"/>
  <c r="CD47" i="3" s="1"/>
  <c r="CB34" i="3"/>
  <c r="BD36" i="3"/>
  <c r="CD46" i="3"/>
  <c r="CC47" i="3"/>
  <c r="CE3" i="3"/>
  <c r="CF6" i="3"/>
  <c r="CD7" i="3"/>
  <c r="CF12" i="3"/>
  <c r="CD13" i="3"/>
  <c r="CG15" i="3"/>
  <c r="CG18" i="3"/>
  <c r="CG20" i="3"/>
  <c r="CF21" i="3"/>
  <c r="CB25" i="3"/>
  <c r="CB28" i="3"/>
  <c r="AZ35" i="3"/>
  <c r="CD42" i="3"/>
  <c r="CF13" i="3"/>
  <c r="CD14" i="3"/>
  <c r="CD25" i="3"/>
  <c r="CF27" i="3"/>
  <c r="CD28" i="3"/>
  <c r="CF4" i="3"/>
  <c r="CE17" i="3"/>
  <c r="BC34" i="3"/>
  <c r="BU36" i="3"/>
  <c r="CF36" i="3" s="1"/>
  <c r="CF8" i="3"/>
  <c r="CD15" i="3"/>
  <c r="CD18" i="3"/>
  <c r="AZ46" i="3"/>
  <c r="AZ48" i="3"/>
  <c r="CE20" i="3"/>
  <c r="CD26" i="3"/>
  <c r="AZ42" i="3"/>
  <c r="BE43" i="3"/>
  <c r="CC48" i="3"/>
  <c r="CC8" i="3"/>
  <c r="BE40" i="3"/>
  <c r="BB38" i="3"/>
  <c r="BA42" i="3"/>
  <c r="BA32" i="3"/>
  <c r="BD38" i="3"/>
  <c r="BB42" i="3"/>
  <c r="CB46" i="3"/>
  <c r="AZ47" i="3"/>
  <c r="CC43" i="3"/>
  <c r="CG11" i="3"/>
  <c r="CG25" i="3"/>
  <c r="BA47" i="3"/>
  <c r="CB11" i="3"/>
  <c r="CC19" i="3"/>
  <c r="CG5" i="3"/>
  <c r="CD12" i="3"/>
  <c r="CE23" i="3"/>
  <c r="CC24" i="3"/>
  <c r="CE29" i="3"/>
  <c r="BI32" i="3"/>
  <c r="CB32" i="3" s="1"/>
  <c r="BX43" i="3"/>
  <c r="CG43" i="3" s="1"/>
  <c r="CB47" i="3"/>
  <c r="BA48" i="3"/>
  <c r="CD43" i="3"/>
  <c r="CF48" i="3"/>
  <c r="BO36" i="3"/>
  <c r="CD36" i="3" s="1"/>
  <c r="CC6" i="3"/>
  <c r="CC25" i="3"/>
  <c r="CB15" i="3"/>
  <c r="CE18" i="3"/>
  <c r="CD19" i="3"/>
  <c r="CD27" i="3"/>
  <c r="AN30" i="3"/>
  <c r="BP30" i="3" s="1"/>
  <c r="BD35" i="3"/>
  <c r="AZ38" i="3"/>
  <c r="AZ40" i="3"/>
  <c r="BI40" i="3"/>
  <c r="CB40" i="3" s="1"/>
  <c r="BD42" i="3"/>
  <c r="BR46" i="3"/>
  <c r="CE46" i="3" s="1"/>
  <c r="CB4" i="3"/>
  <c r="CF18" i="3"/>
  <c r="CG24" i="3"/>
  <c r="AZ41" i="3"/>
  <c r="BU46" i="3"/>
  <c r="CF46" i="3" s="1"/>
  <c r="CG8" i="3"/>
  <c r="CD9" i="3"/>
  <c r="CG14" i="3"/>
  <c r="CC20" i="3"/>
  <c r="CG21" i="3"/>
  <c r="CC28" i="3"/>
  <c r="CF29" i="3"/>
  <c r="AS31" i="3"/>
  <c r="BU31" i="3" s="1"/>
  <c r="BD32" i="3"/>
  <c r="BD37" i="3"/>
  <c r="AZ39" i="3"/>
  <c r="CG46" i="3"/>
  <c r="BD48" i="3"/>
  <c r="CE36" i="3"/>
  <c r="CC15" i="3"/>
  <c r="CG12" i="3"/>
  <c r="BC36" i="3"/>
  <c r="CC5" i="3"/>
  <c r="AZ37" i="3"/>
  <c r="CF40" i="3"/>
  <c r="BB46" i="3"/>
  <c r="BU47" i="3"/>
  <c r="CF47" i="3" s="1"/>
  <c r="CE44" i="3"/>
  <c r="CD11" i="3"/>
  <c r="CF14" i="3"/>
  <c r="AR31" i="3"/>
  <c r="BT31" i="3" s="1"/>
  <c r="BE37" i="3"/>
  <c r="BC40" i="3"/>
  <c r="CG19" i="3"/>
  <c r="BC33" i="3"/>
  <c r="CC3" i="3"/>
  <c r="CD5" i="3"/>
  <c r="CB8" i="3"/>
  <c r="CB14" i="3"/>
  <c r="CC18" i="3"/>
  <c r="CD20" i="3"/>
  <c r="CB21" i="3"/>
  <c r="CG29" i="3"/>
  <c r="BD33" i="3"/>
  <c r="BA35" i="3"/>
  <c r="BC44" i="3"/>
  <c r="CE13" i="3"/>
  <c r="BU35" i="3"/>
  <c r="CF35" i="3" s="1"/>
  <c r="BD40" i="3"/>
  <c r="BE46" i="3"/>
  <c r="CB45" i="3"/>
  <c r="AZ36" i="3"/>
  <c r="CG38" i="3"/>
  <c r="BU39" i="3"/>
  <c r="CF39" i="3" s="1"/>
  <c r="AZ43" i="3"/>
  <c r="AT31" i="3"/>
  <c r="BV31" i="3" s="1"/>
  <c r="CE7" i="3"/>
  <c r="CC14" i="3"/>
  <c r="BB37" i="3"/>
  <c r="BB43" i="3"/>
  <c r="CF10" i="3"/>
  <c r="AI31" i="3"/>
  <c r="BK31" i="3" s="1"/>
  <c r="CE25" i="3"/>
  <c r="CD3" i="3"/>
  <c r="CD10" i="3"/>
  <c r="CF20" i="3"/>
  <c r="CB23" i="3"/>
  <c r="BX32" i="3"/>
  <c r="CG32" i="3" s="1"/>
  <c r="BC35" i="3"/>
  <c r="BZ37" i="3"/>
  <c r="CG37" i="3" s="1"/>
  <c r="BE45" i="3"/>
  <c r="BR39" i="3"/>
  <c r="CE39" i="3" s="1"/>
  <c r="BB41" i="3"/>
  <c r="BO41" i="3"/>
  <c r="CD41" i="3" s="1"/>
  <c r="BC45" i="3"/>
  <c r="BR45" i="3"/>
  <c r="CE45" i="3" s="1"/>
  <c r="BX45" i="3"/>
  <c r="CG45" i="3" s="1"/>
  <c r="BL33" i="3"/>
  <c r="CC33" i="3" s="1"/>
  <c r="BA33" i="3"/>
  <c r="CB44" i="3"/>
  <c r="AP31" i="3"/>
  <c r="AO31" i="3"/>
  <c r="BQ31" i="3" s="1"/>
  <c r="AN31" i="3"/>
  <c r="BP31" i="3" s="1"/>
  <c r="AM31" i="3"/>
  <c r="AQ31" i="3"/>
  <c r="BS31" i="3" s="1"/>
  <c r="AL31" i="3"/>
  <c r="BN31" i="3" s="1"/>
  <c r="AK31" i="3"/>
  <c r="BM31" i="3" s="1"/>
  <c r="AH31" i="3"/>
  <c r="BJ31" i="3" s="1"/>
  <c r="AG31" i="3"/>
  <c r="AX31" i="3"/>
  <c r="BZ31" i="3" s="1"/>
  <c r="AW31" i="3"/>
  <c r="BY31" i="3" s="1"/>
  <c r="AV31" i="3"/>
  <c r="AU31" i="3"/>
  <c r="BW31" i="3" s="1"/>
  <c r="BM32" i="3"/>
  <c r="CC32" i="3" s="1"/>
  <c r="BS33" i="3"/>
  <c r="CE33" i="3" s="1"/>
  <c r="BR37" i="3"/>
  <c r="CE37" i="3" s="1"/>
  <c r="BC37" i="3"/>
  <c r="BB39" i="3"/>
  <c r="BO39" i="3"/>
  <c r="CD39" i="3" s="1"/>
  <c r="BD43" i="3"/>
  <c r="BL46" i="3"/>
  <c r="CC46" i="3" s="1"/>
  <c r="BA46" i="3"/>
  <c r="CF16" i="3"/>
  <c r="BQ44" i="3"/>
  <c r="CD44" i="3" s="1"/>
  <c r="BB44" i="3"/>
  <c r="BL40" i="3"/>
  <c r="CC40" i="3" s="1"/>
  <c r="BA40" i="3"/>
  <c r="BE33" i="3"/>
  <c r="BY33" i="3"/>
  <c r="CG33" i="3" s="1"/>
  <c r="BL31" i="3"/>
  <c r="BD45" i="3"/>
  <c r="BU45" i="3"/>
  <c r="CF45" i="3" s="1"/>
  <c r="BR32" i="3"/>
  <c r="CE32" i="3" s="1"/>
  <c r="BC32" i="3"/>
  <c r="BU41" i="3"/>
  <c r="CF41" i="3" s="1"/>
  <c r="BD41" i="3"/>
  <c r="BX42" i="3"/>
  <c r="CG42" i="3" s="1"/>
  <c r="BS38" i="3"/>
  <c r="CE38" i="3" s="1"/>
  <c r="BC38" i="3"/>
  <c r="BV44" i="3"/>
  <c r="CF44" i="3" s="1"/>
  <c r="BD44" i="3"/>
  <c r="CG34" i="3"/>
  <c r="BS40" i="3"/>
  <c r="CE40" i="3" s="1"/>
  <c r="BE47" i="3"/>
  <c r="BX47" i="3"/>
  <c r="CG47" i="3" s="1"/>
  <c r="BB34" i="3"/>
  <c r="BO34" i="3"/>
  <c r="CD34" i="3" s="1"/>
  <c r="CB33" i="3"/>
  <c r="BO37" i="3"/>
  <c r="CD37" i="3" s="1"/>
  <c r="BX44" i="3"/>
  <c r="CG44" i="3" s="1"/>
  <c r="BE44" i="3"/>
  <c r="CC9" i="3"/>
  <c r="CF22" i="3"/>
  <c r="BR41" i="3"/>
  <c r="CE41" i="3" s="1"/>
  <c r="CE19" i="3"/>
  <c r="CF37" i="3"/>
  <c r="CF25" i="3"/>
  <c r="BB32" i="3"/>
  <c r="BO32" i="3"/>
  <c r="CD32" i="3" s="1"/>
  <c r="BA37" i="3"/>
  <c r="BL37" i="3"/>
  <c r="CC37" i="3" s="1"/>
  <c r="BR47" i="3"/>
  <c r="CE47" i="3" s="1"/>
  <c r="BC47" i="3"/>
  <c r="BN35" i="3"/>
  <c r="CC35" i="3" s="1"/>
  <c r="BC43" i="3"/>
  <c r="BE48" i="3"/>
  <c r="AL30" i="3"/>
  <c r="BN30" i="3" s="1"/>
  <c r="AK30" i="3"/>
  <c r="BM30" i="3" s="1"/>
  <c r="AJ30" i="3"/>
  <c r="AI30" i="3"/>
  <c r="BK30" i="3" s="1"/>
  <c r="AU30" i="3"/>
  <c r="BW30" i="3" s="1"/>
  <c r="AT30" i="3"/>
  <c r="BV30" i="3" s="1"/>
  <c r="AS30" i="3"/>
  <c r="AP30" i="3"/>
  <c r="AO30" i="3"/>
  <c r="BQ30" i="3" s="1"/>
  <c r="CG36" i="3"/>
  <c r="BX41" i="3"/>
  <c r="CG41" i="3" s="1"/>
  <c r="BE41" i="3"/>
  <c r="AG30" i="3"/>
  <c r="CG39" i="3"/>
  <c r="CG7" i="3"/>
  <c r="CB20" i="3"/>
  <c r="CC21" i="3"/>
  <c r="CB29" i="3"/>
  <c r="AH30" i="3"/>
  <c r="BJ30" i="3" s="1"/>
  <c r="BU34" i="3"/>
  <c r="CF34" i="3" s="1"/>
  <c r="BD34" i="3"/>
  <c r="CG40" i="3"/>
  <c r="BA43" i="3"/>
  <c r="AZ44" i="3"/>
  <c r="AM30" i="3"/>
  <c r="BE36" i="3"/>
  <c r="BE39" i="3"/>
  <c r="CB42" i="3"/>
  <c r="BA44" i="3"/>
  <c r="BL44" i="3"/>
  <c r="CC44" i="3" s="1"/>
  <c r="BX48" i="3"/>
  <c r="CG48" i="3" s="1"/>
  <c r="AV30" i="3"/>
  <c r="BA36" i="3"/>
  <c r="BE38" i="3"/>
  <c r="BR48" i="3"/>
  <c r="CE48" i="3" s="1"/>
  <c r="BC48" i="3"/>
  <c r="CC41" i="3"/>
  <c r="CE5" i="3"/>
  <c r="CE21" i="3"/>
  <c r="AW30" i="3"/>
  <c r="BY30" i="3" s="1"/>
  <c r="CB35" i="3"/>
  <c r="BI38" i="3"/>
  <c r="CB38" i="3" s="1"/>
  <c r="BB45" i="3"/>
  <c r="BP48" i="3"/>
  <c r="CD48" i="3" s="1"/>
  <c r="BB48" i="3"/>
  <c r="AR30" i="3"/>
  <c r="BT30" i="3" s="1"/>
  <c r="CC42" i="3"/>
  <c r="CD45" i="3"/>
  <c r="CG6" i="3"/>
  <c r="AX30" i="3"/>
  <c r="BZ30" i="3" s="1"/>
  <c r="AZ33" i="3"/>
  <c r="BE34" i="3"/>
  <c r="CB37" i="3"/>
  <c r="BA38" i="3"/>
  <c r="BS43" i="3"/>
  <c r="CE43" i="3" s="1"/>
  <c r="BR35" i="3"/>
  <c r="CE35" i="3" s="1"/>
  <c r="CB3" i="3"/>
  <c r="AZ34" i="3"/>
  <c r="CB39" i="3"/>
  <c r="BC42" i="3"/>
  <c r="BR42" i="3"/>
  <c r="CE42" i="3" s="1"/>
  <c r="AZ45" i="3"/>
  <c r="CC39" i="3"/>
  <c r="BU42" i="3"/>
  <c r="CF42" i="3" s="1"/>
  <c r="CE4" i="3"/>
  <c r="CE22" i="3"/>
  <c r="CG23" i="3"/>
  <c r="BE35" i="3"/>
  <c r="BX35" i="3"/>
  <c r="CG35" i="3" s="1"/>
  <c r="BI41" i="3"/>
  <c r="CB41" i="3" s="1"/>
  <c r="BL34" i="3"/>
  <c r="CC34" i="3" s="1"/>
  <c r="BA41" i="3"/>
  <c r="L50" i="2"/>
  <c r="L54" i="2"/>
  <c r="L38" i="2"/>
  <c r="L66" i="2"/>
  <c r="L48" i="2"/>
  <c r="L43" i="2"/>
  <c r="L13" i="2"/>
  <c r="L70" i="2"/>
  <c r="L39" i="2"/>
  <c r="L10" i="2"/>
  <c r="L37" i="2"/>
  <c r="L5" i="2"/>
  <c r="L7" i="2"/>
  <c r="L92" i="2"/>
  <c r="L118" i="2"/>
  <c r="L55" i="2"/>
  <c r="L44" i="2"/>
  <c r="L9" i="2"/>
  <c r="L40" i="2"/>
  <c r="CF31" i="3" l="1"/>
  <c r="BD31" i="3"/>
  <c r="CC31" i="3"/>
  <c r="BB31" i="3"/>
  <c r="BO31" i="3"/>
  <c r="CD31" i="3" s="1"/>
  <c r="BR30" i="3"/>
  <c r="CE30" i="3" s="1"/>
  <c r="BC30" i="3"/>
  <c r="BD30" i="3"/>
  <c r="BU30" i="3"/>
  <c r="CF30" i="3" s="1"/>
  <c r="BR31" i="3"/>
  <c r="CE31" i="3" s="1"/>
  <c r="BC31" i="3"/>
  <c r="BL30" i="3"/>
  <c r="CC30" i="3" s="1"/>
  <c r="BA30" i="3"/>
  <c r="BE31" i="3"/>
  <c r="BX31" i="3"/>
  <c r="CG31" i="3" s="1"/>
  <c r="BI30" i="3"/>
  <c r="CB30" i="3" s="1"/>
  <c r="AZ30" i="3"/>
  <c r="BB30" i="3"/>
  <c r="BO30" i="3"/>
  <c r="CD30" i="3" s="1"/>
  <c r="BE30" i="3"/>
  <c r="BX30" i="3"/>
  <c r="CG30" i="3" s="1"/>
  <c r="BI31" i="3"/>
  <c r="CB31" i="3" s="1"/>
  <c r="AZ31" i="3"/>
  <c r="BA3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  <author>Freytag Dirk | Fural</author>
  </authors>
  <commentList>
    <comment ref="N66" authorId="0" shapeId="0" xr:uid="{9D917F81-174A-4A5C-BFC9-C8FECCE33A2D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Kurve stimmt mit Wert nicht überein</t>
        </r>
      </text>
    </comment>
    <comment ref="C161" authorId="1" shapeId="0" xr:uid="{2AA4173F-1DE4-4F93-86D8-B2CE2E78D58E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Stempel 0,75 - damit ca. 0,6 Prozentpunkte mehr Fläche (ca. 14,8 % mehr) - 
4,28 zu 4,91</t>
        </r>
      </text>
    </comment>
    <comment ref="C162" authorId="1" shapeId="0" xr:uid="{8E629CF2-0DAE-4D79-884F-3C260B0F2559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Stempel 0,75 - damit ca. 0,15 Prozentpunkte mehr Fläche (ca. 14,8 % mehr) - 
1,07 zu 1,23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Freytag Dirk | Fural</author>
  </authors>
  <commentList>
    <comment ref="CI7" authorId="0" shapeId="0" xr:uid="{AA5F496D-6DFE-407B-8242-0C88C5F7FD19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8" authorId="0" shapeId="0" xr:uid="{D1930625-9EB0-40C3-B31B-AE18ECC8D1F8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1,35</t>
        </r>
      </text>
    </comment>
    <comment ref="CI9" authorId="0" shapeId="0" xr:uid="{3FD61872-E02B-4379-A617-58FEBF491F0A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10" authorId="0" shapeId="0" xr:uid="{25887B8B-F179-48E7-BAD1-1EDE431EC3FE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1,20</t>
        </r>
      </text>
    </comment>
    <comment ref="CI15" authorId="0" shapeId="0" xr:uid="{E234796D-90AA-4727-81CD-5F78E0ACE160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20" authorId="0" shapeId="0" xr:uid="{6AFBD989-A28C-4BAE-A699-34092F057237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30" authorId="0" shapeId="0" xr:uid="{EA805F3E-7F7E-4EA5-95B9-1C1753D99E54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1,15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H15" authorId="0" shapeId="0" xr:uid="{153C1E8B-759C-4544-8855-931CBCD7B4FB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
</t>
        </r>
      </text>
    </comment>
    <comment ref="H16" authorId="0" shapeId="0" xr:uid="{67633B82-0F85-45E7-A1A0-2B2567E89DF3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7" authorId="0" shapeId="0" xr:uid="{6A539A84-5B9D-4638-B34B-0E8112796E90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8" authorId="0" shapeId="0" xr:uid="{62983FC1-22D6-4924-B4D6-F96F56F12718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9" authorId="0" shapeId="0" xr:uid="{D43A117C-0721-4C4D-97F6-022B723C3014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20" authorId="0" shapeId="0" xr:uid="{22BCDB6E-1406-4153-96B4-4C6024D391A9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</commentList>
</comments>
</file>

<file path=xl/sharedStrings.xml><?xml version="1.0" encoding="utf-8"?>
<sst xmlns="http://schemas.openxmlformats.org/spreadsheetml/2006/main" count="4148" uniqueCount="962">
  <si>
    <t>Schallabsorptionsgrad nach ISO 354 - Terzmittelfrequenz [Hz]</t>
  </si>
  <si>
    <t>Praktischer Schallabsorptionsgrad nach ISO 11654 - 
Oktavmittelfrequenz [Hz] αp</t>
  </si>
  <si>
    <t>Seite geprüfte Akustik 07/22</t>
  </si>
  <si>
    <t>Prüfzeugnis</t>
  </si>
  <si>
    <t>Perforation Ø mm
Maschenformat</t>
  </si>
  <si>
    <t>Perforation Ø mm</t>
  </si>
  <si>
    <t>Gesamtaufbau</t>
  </si>
  <si>
    <t>Mit / Ohne Vlies</t>
  </si>
  <si>
    <t>Auflage</t>
  </si>
  <si>
    <t>Kühlregister</t>
  </si>
  <si>
    <t>Belegungsgrad Kühlregister</t>
  </si>
  <si>
    <t>Schwerauflage</t>
  </si>
  <si>
    <t>Bewertung n. ISO 11654</t>
  </si>
  <si>
    <t>ISO-Klasse</t>
  </si>
  <si>
    <t>Bewertung n. ASTM C423</t>
  </si>
  <si>
    <t xml:space="preserve"> </t>
  </si>
  <si>
    <t>48/49</t>
  </si>
  <si>
    <t>14.12.2006 P-BA 280/2006 Bild 5</t>
  </si>
  <si>
    <t>16,0 x 8,0 x1,5x1,0</t>
  </si>
  <si>
    <t>-</t>
  </si>
  <si>
    <t xml:space="preserve">Vlies </t>
  </si>
  <si>
    <t>ohne</t>
  </si>
  <si>
    <t xml:space="preserve">αw = 0,40 (MH) </t>
  </si>
  <si>
    <t>D</t>
  </si>
  <si>
    <t>NRC = 0,40</t>
  </si>
  <si>
    <t>22/23, 32/33, 106/107</t>
  </si>
  <si>
    <t>14.12.2006 P-BA 279/2006 Bild 1</t>
  </si>
  <si>
    <t>Rg 2,5 - 16%</t>
  </si>
  <si>
    <t>αw = 0,80</t>
  </si>
  <si>
    <t>B</t>
  </si>
  <si>
    <t>NRC = 0,80</t>
  </si>
  <si>
    <t>14.12.2006 P-BA 279/2006 Bild 10</t>
  </si>
  <si>
    <t xml:space="preserve">Rd 2,5 - 4% </t>
  </si>
  <si>
    <t>30 mm Mineralwolle 45 kg/m³</t>
  </si>
  <si>
    <t>αw = 0,75 (L, H)</t>
  </si>
  <si>
    <t>C</t>
  </si>
  <si>
    <t>50/51</t>
  </si>
  <si>
    <t>21.02.2020 M 105629/51</t>
  </si>
  <si>
    <t>ca.10 mm Synthetisches Akustik-Vlies/Filz, Rohdichte 35 kg/m³</t>
  </si>
  <si>
    <t>αw = 0,45 (H)</t>
  </si>
  <si>
    <t>31.08.2007 P-BA 230/2007 Bild 2</t>
  </si>
  <si>
    <t>Rv 3,0 - 20%</t>
  </si>
  <si>
    <t>Vlies</t>
  </si>
  <si>
    <t>αw = 0,55 (MH)</t>
  </si>
  <si>
    <t>14.12.2006 P-BA 280/2006 Bild 6</t>
  </si>
  <si>
    <t xml:space="preserve">αw = 0,70 </t>
  </si>
  <si>
    <t>NRC = 0,70</t>
  </si>
  <si>
    <t>14.12.2006 P-BA 279/2006 Bild 11</t>
  </si>
  <si>
    <t xml:space="preserve">Rd 2,5 - 2% </t>
  </si>
  <si>
    <t>αw = 0,5 (L, H)</t>
  </si>
  <si>
    <t>14.12.2006 P-BA 279/2006 Bild 12</t>
  </si>
  <si>
    <t>Rd 2,5 - 1%</t>
  </si>
  <si>
    <t>αw = 0,3 (L, M)</t>
  </si>
  <si>
    <t>38/39</t>
  </si>
  <si>
    <t>14.12.2006 P-BA 279/2006 Bild 13</t>
  </si>
  <si>
    <t>20 mm Mineralwolle 45 kg/m³</t>
  </si>
  <si>
    <t xml:space="preserve">αw = 0,95 </t>
  </si>
  <si>
    <t>A</t>
  </si>
  <si>
    <t>NRC = 0,95</t>
  </si>
  <si>
    <t>40/41</t>
  </si>
  <si>
    <t>31.08.2007 P-BA 222/2007 Bild 2</t>
  </si>
  <si>
    <t>Rg 0,7 - 1%</t>
  </si>
  <si>
    <t>αw = 0,35 (L)</t>
  </si>
  <si>
    <t>NRC = 0,45</t>
  </si>
  <si>
    <t>14.12.2006 P-BA 280/2006 Bild 8</t>
  </si>
  <si>
    <t>αw = 0,6 (L, M, H)</t>
  </si>
  <si>
    <t>14.12.2006 P-BA 280/2006 Bild 1</t>
  </si>
  <si>
    <t>34/35, 38/39</t>
  </si>
  <si>
    <t>14.12.2006 P-BA 279/2006 Bild 14</t>
  </si>
  <si>
    <t>αw = 0,95</t>
  </si>
  <si>
    <t>14.12.2006 P-BA 279/2006 Bild 15</t>
  </si>
  <si>
    <t>40 mm Mineralwolle 46 kg/m³</t>
  </si>
  <si>
    <t>αw = 1,00</t>
  </si>
  <si>
    <t>14.12.2006 P-BA 279/2006 Bild 16</t>
  </si>
  <si>
    <t>50 mm Mineralwolle 45 kg/m³</t>
  </si>
  <si>
    <t>NRC = 1,00</t>
  </si>
  <si>
    <t>34/35</t>
  </si>
  <si>
    <t>14.12.2006 P-BA 279/2006 Bild 17</t>
  </si>
  <si>
    <t>30 mm Mineralwolle 45 kg/m³in PE-Folie (Akustikfolie)</t>
  </si>
  <si>
    <t>αw = 0,90</t>
  </si>
  <si>
    <t>NRC = 0,85</t>
  </si>
  <si>
    <t>14.12.2006 P-BA 279/2006 Bild 18</t>
  </si>
  <si>
    <t>30 mm Schaumstoff 9 kg/m³</t>
  </si>
  <si>
    <t xml:space="preserve">αw = 0,95   </t>
  </si>
  <si>
    <t>14.12.2006 P-BA 279/2006 Bild 19</t>
  </si>
  <si>
    <t>30 mm Polyesterwolle 48 kg/m³</t>
  </si>
  <si>
    <t>αw = 1,0</t>
  </si>
  <si>
    <t>42/43</t>
  </si>
  <si>
    <t>05.07.2017 M 105629/28</t>
  </si>
  <si>
    <t>Rd 1,5 - 22%</t>
  </si>
  <si>
    <t xml:space="preserve">20 mm Mineralwolle 44 kg/m³ in PE-Folie </t>
  </si>
  <si>
    <t>12,5 mm Gipskarton</t>
  </si>
  <si>
    <t>αw = 0,60 (MH)</t>
  </si>
  <si>
    <t>NRC = 0,75</t>
  </si>
  <si>
    <t>20/21</t>
  </si>
  <si>
    <t>14.12.2006 P-BA 279/2006 Bild 2</t>
  </si>
  <si>
    <t>Rv 1,6 - 20%</t>
  </si>
  <si>
    <t>08.03.2019 M 105629/8</t>
  </si>
  <si>
    <t>Rg 0,7 - 4%</t>
  </si>
  <si>
    <t xml:space="preserve">40 mm Mineralwolle 45 kg/m³ in PE-Folie </t>
  </si>
  <si>
    <t xml:space="preserve">Schmöle Kühlleitungmodul </t>
  </si>
  <si>
    <t>αw = 0,40 (L)</t>
  </si>
  <si>
    <t>NRC = 0,50</t>
  </si>
  <si>
    <t>08.03.2019 M 105629/3</t>
  </si>
  <si>
    <t>αw = 0,45 (L)</t>
  </si>
  <si>
    <t>NRC = 0,55</t>
  </si>
  <si>
    <t>14.12.2006 P-BA 280/2006 Bild 4</t>
  </si>
  <si>
    <t>04.07.2017 M 105629/24</t>
  </si>
  <si>
    <t>αw = 0,65 (M)</t>
  </si>
  <si>
    <t>32/33</t>
  </si>
  <si>
    <t>14.12.2006 P-BA 279/2006 Bild 20</t>
  </si>
  <si>
    <t>αw = 0,50 (MH)</t>
  </si>
  <si>
    <t>NRC = 0,65</t>
  </si>
  <si>
    <t>05.07.2017 M 105629/29</t>
  </si>
  <si>
    <t>Kühlregister 1400x73, 4 Rohrreihen, 150 mm Raster</t>
  </si>
  <si>
    <t>14.12.2006 P-BA 279/2006 Bild 21</t>
  </si>
  <si>
    <t xml:space="preserve">αw = 0,80  </t>
  </si>
  <si>
    <t>36/37</t>
  </si>
  <si>
    <t>04.07.2017 M 105629/22</t>
  </si>
  <si>
    <t>20 mm Mineralwolle 45 kg/m³ in PE-Folie</t>
  </si>
  <si>
    <t xml:space="preserve">αw = 0,75   </t>
  </si>
  <si>
    <t>14.12.2006 P-BA 279/2006 Bild 22</t>
  </si>
  <si>
    <t xml:space="preserve">αw = 0,75 (L)  </t>
  </si>
  <si>
    <t>05.07.2017 M 105629/26</t>
  </si>
  <si>
    <t xml:space="preserve">αw = 0,90  </t>
  </si>
  <si>
    <t>14.12.2006 P-BA 279/2006 Bild 23</t>
  </si>
  <si>
    <t>NRC = 0,90</t>
  </si>
  <si>
    <t>14.12.2006 P-BA 279/2006 Bild 24</t>
  </si>
  <si>
    <t>14.12.2006 P-BA 279/2006 Bild 25</t>
  </si>
  <si>
    <t>30/31, 108/109</t>
  </si>
  <si>
    <t>09.06.2017 M 105629/21</t>
  </si>
  <si>
    <t xml:space="preserve">Rv 4,5 - 51% </t>
  </si>
  <si>
    <t xml:space="preserve">αw = 0,65 (L) </t>
  </si>
  <si>
    <t>104/105</t>
  </si>
  <si>
    <t>14.12.2006 P-BA 279/2006 Bild 26</t>
  </si>
  <si>
    <t>14.12.2006 P-BA 279/2006 Bild 27</t>
  </si>
  <si>
    <t xml:space="preserve">30 mm Mineralwolle 45 kg/m³in PE-Folie </t>
  </si>
  <si>
    <t>αw = 0,85 (L)</t>
  </si>
  <si>
    <t>14.12.2006 P-BA 279/2006 Bild 28</t>
  </si>
  <si>
    <t>30 mm Polyesterwolle 24 kg/m³</t>
  </si>
  <si>
    <t>αw = 0,95 (L, M, H)</t>
  </si>
  <si>
    <t>14.12.2006 P-BA 279/2006 Bild 29</t>
  </si>
  <si>
    <t>αw = 0,95 (M, H)</t>
  </si>
  <si>
    <t>14/15, 102/103</t>
  </si>
  <si>
    <t>04.12.2019 M 105629/50</t>
  </si>
  <si>
    <t>Rg 0,7 - 1,5%</t>
  </si>
  <si>
    <t>αw = 0,50 (L)</t>
  </si>
  <si>
    <t>NRC = 0,60</t>
  </si>
  <si>
    <t>28/29, 108/109</t>
  </si>
  <si>
    <t>14.12.2006 P-BA 279/2006 Bild 3</t>
  </si>
  <si>
    <t>Rd 4,0 - 33%</t>
  </si>
  <si>
    <t>30 mm Mineralwolle 45 kg/m³in PE-Folie</t>
  </si>
  <si>
    <t>14.12.2006 P-BA 279/2006 Bild 31</t>
  </si>
  <si>
    <t>Glatt</t>
  </si>
  <si>
    <t>glatt</t>
  </si>
  <si>
    <t>αw = 0,05</t>
  </si>
  <si>
    <t>14.12.2006 P-BA 279/2006 Bild 32</t>
  </si>
  <si>
    <t>22/23, 106/107</t>
  </si>
  <si>
    <t>31.08.2007 P-BA 220/2007 Bild 2</t>
  </si>
  <si>
    <t>Rd 1,8 - 21%</t>
  </si>
  <si>
    <t>αw = 0,75</t>
  </si>
  <si>
    <t>Rg 1,8 - 20%</t>
  </si>
  <si>
    <t>26/27, 106/107</t>
  </si>
  <si>
    <t>31.08.2007 P-BA 221/2007 Bild 2</t>
  </si>
  <si>
    <t>Rg 3,0 - 20%</t>
  </si>
  <si>
    <t>αw = 0,75 (L)</t>
  </si>
  <si>
    <t>αw = 0,70</t>
  </si>
  <si>
    <t>20/21, 104/105</t>
  </si>
  <si>
    <t>09.06.2017 M 105629/19</t>
  </si>
  <si>
    <t>Rd 1,6 - 22%</t>
  </si>
  <si>
    <t>14.12.2006 P-BA 280/2006 Bild 9</t>
  </si>
  <si>
    <t>14.12.2006 P-BA 280/2006 Bild 2</t>
  </si>
  <si>
    <t>αw = 1,00 (MH)</t>
  </si>
  <si>
    <t>05.03.2020 122 002 14T - 364/1E</t>
  </si>
  <si>
    <t>20 mm Mineralfaserplatte 325 kg/m³</t>
  </si>
  <si>
    <t>αw = 0,65 (H)</t>
  </si>
  <si>
    <t>14/15, 40/41, 102/103</t>
  </si>
  <si>
    <t>14.08.2007 P-BA 231/2007 Bild 2</t>
  </si>
  <si>
    <t>αw = 0,50 (LM)</t>
  </si>
  <si>
    <t>58/59</t>
  </si>
  <si>
    <t>29.06.2022 DE22ASRF 001 2</t>
  </si>
  <si>
    <t>Kühlregister 1585x75, 6 Rohrreihen, 80 mm Raster</t>
  </si>
  <si>
    <t>14.12.2006 P-BA 279/2006 Bild 33</t>
  </si>
  <si>
    <t>αw = 0,75 (M, H)</t>
  </si>
  <si>
    <t>62/63</t>
  </si>
  <si>
    <t>07.12.2010 M 61840/9</t>
  </si>
  <si>
    <t>Temperon-Kühlregister, zwei 14 mm breite Verteilerrohre, 14 10 mm breite Rigisterrohre</t>
  </si>
  <si>
    <t>αw = 0,65 (L)</t>
  </si>
  <si>
    <t>07.12.2010 M 61840/12</t>
  </si>
  <si>
    <t>29.06.2022 DE22ASRF 001 1</t>
  </si>
  <si>
    <t>Kühlregister 1585x75, 4 Rohrreihen, 120 mm Raster</t>
  </si>
  <si>
    <t>14.12.2006 P-BA 280/2006 Bild 3</t>
  </si>
  <si>
    <t xml:space="preserve">αw = 0,90 </t>
  </si>
  <si>
    <t>24/25, 106/107</t>
  </si>
  <si>
    <t>09.06.2017 M 105629/20</t>
  </si>
  <si>
    <t>Rd 2,8 - 20%</t>
  </si>
  <si>
    <t>14.12.2006 P-BA 279/2006 Bild 4</t>
  </si>
  <si>
    <t>Qg 4,0 - 33%</t>
  </si>
  <si>
    <t xml:space="preserve">αw = 0,80 </t>
  </si>
  <si>
    <t xml:space="preserve">29.06.2022 DE22ASRF 001 4 </t>
  </si>
  <si>
    <t>24.11.2020 M 105629/58</t>
  </si>
  <si>
    <t>Kühlharfe 1450x50, 6 Rohrreihen</t>
  </si>
  <si>
    <t>14.12.2006 P-BA 279/2006 Bild 5</t>
  </si>
  <si>
    <t>Rd 2,5 - 8%</t>
  </si>
  <si>
    <t>29.06.2022 DE22ASRF 001 8</t>
  </si>
  <si>
    <t>14.12.2006 P-BA 279/2006 Bild 6</t>
  </si>
  <si>
    <t>3,0 - 11%</t>
  </si>
  <si>
    <t>αw = 0,8 (L, M)</t>
  </si>
  <si>
    <t>18/19, 104/105</t>
  </si>
  <si>
    <t>07.12.2010 M 61840/5</t>
  </si>
  <si>
    <t>Rv 1,5 - 22%</t>
  </si>
  <si>
    <t>αw = 0,70 (L)</t>
  </si>
  <si>
    <t>05.07.2017 M 105629/31</t>
  </si>
  <si>
    <t>30 mm Mineralwolle 46 kg/m³ in PE-Folie</t>
  </si>
  <si>
    <t>αw = 0,75 (M)</t>
  </si>
  <si>
    <t>31.08.2007 P-BA 232/2007 Bild 2</t>
  </si>
  <si>
    <t>30 mm Mineralwolle 28 kg/m³</t>
  </si>
  <si>
    <t>αw = 0,55 (L)</t>
  </si>
  <si>
    <t>26.06.2014 M 105629/13</t>
  </si>
  <si>
    <t>26.06.2014 M 105629/14</t>
  </si>
  <si>
    <t>40 mm Mineralwolle 30 kg/m³ in PE-Folie</t>
  </si>
  <si>
    <t>Kühlregister 1530x52, 4 Rohrreihen, 150 mm Raster</t>
  </si>
  <si>
    <t>1 mm Stahlblech</t>
  </si>
  <si>
    <t>αw = 0,7 (M)</t>
  </si>
  <si>
    <t xml:space="preserve">14.12.2006 P-BA 279/2006 Bild 7 </t>
  </si>
  <si>
    <t xml:space="preserve">Rg 4,0 - 17% </t>
  </si>
  <si>
    <t>54/55</t>
  </si>
  <si>
    <t>31.08.2007 P-BA 224/2007 Bild 2</t>
  </si>
  <si>
    <t xml:space="preserve">40 mm Mineralwolle 28 kg/m³ in PE-Folie </t>
  </si>
  <si>
    <t>Kühlregister 1492x52, 4 Rohrreihen, 150 mm Raster</t>
  </si>
  <si>
    <t>29.06.2022 DE22ASRF 001 5</t>
  </si>
  <si>
    <t>Kühlregister 1585x75, 6 Rohrreihen, 95 mm Raster</t>
  </si>
  <si>
    <t>αw = 0,60 (L)</t>
  </si>
  <si>
    <t>16/17, 102/103</t>
  </si>
  <si>
    <t>17.11.2012 7178-12-2</t>
  </si>
  <si>
    <t>Rd 0,9 - 14%</t>
  </si>
  <si>
    <t>αw = 0,55 (LH)</t>
  </si>
  <si>
    <t>04.07.2017 M 105629/23</t>
  </si>
  <si>
    <t>07.12.2010 M 61840/7</t>
  </si>
  <si>
    <t>Rv 2,5 - 23%</t>
  </si>
  <si>
    <t>NRC = 0,75 (L)</t>
  </si>
  <si>
    <t>05.07.2017 M 105629/20</t>
  </si>
  <si>
    <t>29.06.2022 DE22ASRF 001 3</t>
  </si>
  <si>
    <t>αw = 0,80 (L)</t>
  </si>
  <si>
    <t>29.06.2022 DE22ASRF 001 6</t>
  </si>
  <si>
    <t>29.06.2022 DE22ASRF 001 7</t>
  </si>
  <si>
    <t>04.07.2017 M 105629/25</t>
  </si>
  <si>
    <t>αw = 0,60 (M)</t>
  </si>
  <si>
    <t>14.12.2006 P-BA 280/2006 Bild 7</t>
  </si>
  <si>
    <t>αw = 0,70 (LH)</t>
  </si>
  <si>
    <t>14.12.2006 P-BA 279/2006 Bild 8</t>
  </si>
  <si>
    <t>Rg 14,0 - 23%</t>
  </si>
  <si>
    <t xml:space="preserve">αw = 0,75 (L) </t>
  </si>
  <si>
    <t>44/45</t>
  </si>
  <si>
    <t>31.08.2007 P-BA 227/2007 Bild 2</t>
  </si>
  <si>
    <t xml:space="preserve">50 mm Mineralwolle 28 kg/m³ in PE-Folie </t>
  </si>
  <si>
    <t xml:space="preserve">07.12.2010 M 61840/14 </t>
  </si>
  <si>
    <t>31.08.2007 P-BA 228/2007 Bild 2</t>
  </si>
  <si>
    <t>αw = 0,85</t>
  </si>
  <si>
    <t>07.12.2018 M 105629/36</t>
  </si>
  <si>
    <t>Kühlregister 1350x50, 4 Rohrreihen, 150 mm Raster</t>
  </si>
  <si>
    <t>αw = 0,65 (LM)</t>
  </si>
  <si>
    <t>05.07.2017 M 105629/21</t>
  </si>
  <si>
    <t>05.03.2020 122 002 14T - 364/2E</t>
  </si>
  <si>
    <t>15 mm Mineralfaserplatte 303 kg/m³</t>
  </si>
  <si>
    <t xml:space="preserve">αw = 0,70  </t>
  </si>
  <si>
    <t>αw = 0,65</t>
  </si>
  <si>
    <t>14.12.2006 P-BA 279/2006 Bild 9</t>
  </si>
  <si>
    <t xml:space="preserve">Rd 2,5 - 8% </t>
  </si>
  <si>
    <t>αw = 0,9 (L, H)</t>
  </si>
  <si>
    <t>05.07.2017 M 105629/27</t>
  </si>
  <si>
    <t>31.08.2007 P-BA 225/2007 Bild 2</t>
  </si>
  <si>
    <t>30 mm Mineralwolle 28 kg/m³ in PE-Folie</t>
  </si>
  <si>
    <t>07.12.2010 M 61840/6</t>
  </si>
  <si>
    <t>Rd 1,5 - 11%</t>
  </si>
  <si>
    <t>Rg 1,5 - 11%</t>
  </si>
  <si>
    <t>31.08.2007 P-BA 229/2007 Bild 2</t>
  </si>
  <si>
    <t>07.12.2010 M 61840/10</t>
  </si>
  <si>
    <t>kein Prüfbericht</t>
  </si>
  <si>
    <t>09.06.2017 M 105629/18</t>
  </si>
  <si>
    <t>Rd 0,8 - 11%</t>
  </si>
  <si>
    <t>30.09.2019 M 105629/44</t>
  </si>
  <si>
    <t>Rg 0,9 - 7%</t>
  </si>
  <si>
    <t>07.12.2010 M 61840/4</t>
  </si>
  <si>
    <t>Rd 1,8 - 10%</t>
  </si>
  <si>
    <t>Rg 1,8 - 10%</t>
  </si>
  <si>
    <t>24.11.2020 M 105629/57</t>
  </si>
  <si>
    <t xml:space="preserve">30 mm Mineralwolle 44 kg/m³ in PE-Folie </t>
  </si>
  <si>
    <t>Kühlharfe 1400x50, 6 Rohrreihen</t>
  </si>
  <si>
    <t>60/61</t>
  </si>
  <si>
    <t>30.10.2020 M 105629/53</t>
  </si>
  <si>
    <t>Kühlregister 1600x52, 6 Rohrreihen</t>
  </si>
  <si>
    <t>05.07.2017 M 105629/30</t>
  </si>
  <si>
    <t>αw = 0,8(L)</t>
  </si>
  <si>
    <t>31.08.2007 P-BA 223/2007 Bild 2</t>
  </si>
  <si>
    <t xml:space="preserve">αw = 0,85 (L) </t>
  </si>
  <si>
    <t>26.06.2014 M 105629/12</t>
  </si>
  <si>
    <t>05.07.2017 M 105629/16</t>
  </si>
  <si>
    <t>24.11.2020 M 105629/59</t>
  </si>
  <si>
    <t>Kühlregister 1600x52, 6 Rohrreihen + 500x50, 2 Rohrreihen</t>
  </si>
  <si>
    <t>05.07.2017 M 105629/6</t>
  </si>
  <si>
    <t>22.05.2017 M 105629/17</t>
  </si>
  <si>
    <t>Rg 0,8 - 6%</t>
  </si>
  <si>
    <t xml:space="preserve">αw = 0,75 </t>
  </si>
  <si>
    <t>56/57</t>
  </si>
  <si>
    <t>28.04.2014 M 105629/8</t>
  </si>
  <si>
    <t>Kühlregister 1137x70, 6 Rohrreihen, 80 mm Raster</t>
  </si>
  <si>
    <t>αw = 0,60</t>
  </si>
  <si>
    <t>28.04.2014 M 105629/9</t>
  </si>
  <si>
    <t xml:space="preserve">80 mm Mineralwolle 30 kg/m³ in PE-Folie </t>
  </si>
  <si>
    <t>Kühlregister 1197x70, 6 Rohrreihen, 120 mm Raster</t>
  </si>
  <si>
    <t>07.12.2010 M 61840/15</t>
  </si>
  <si>
    <t xml:space="preserve">40 mm Mineralwolle 45 kg/m³ </t>
  </si>
  <si>
    <t>αw = 0,95 (L)</t>
  </si>
  <si>
    <t>07.12.2010 M 61840/13</t>
  </si>
  <si>
    <t>05.07.2017 M 105629/5</t>
  </si>
  <si>
    <t>29.05.2007 P-BA 219/2007 Bild 2</t>
  </si>
  <si>
    <t>31.08.2007 P-BA 226/2007 Bild 2</t>
  </si>
  <si>
    <t>07.12.2010 M 61840/11</t>
  </si>
  <si>
    <t>αw = 0,90 (L)</t>
  </si>
  <si>
    <t>26.06.2014 M 105629/11</t>
  </si>
  <si>
    <t>Kühlregister 1197x70, 5 Rohrreihen, 100 mm Raster</t>
  </si>
  <si>
    <t>26.06.2014 M 105629/10</t>
  </si>
  <si>
    <t>Kühlregister 1197x70, 4 Rohrreihen, 120 mm Raster</t>
  </si>
  <si>
    <t>07.12.2010 M 61840/8</t>
  </si>
  <si>
    <t>21.03.2023 B105629_64_PBE_1D</t>
  </si>
  <si>
    <t>Schmöle Akustikleitprofil 4 Rohrreihen</t>
  </si>
  <si>
    <t>21.03.2023 B105629_75_PBE_1D</t>
  </si>
  <si>
    <t>21.03.2023 B105629_70_PBE_1D</t>
  </si>
  <si>
    <t>40 mm Polyesterwolle 20 kg/m³</t>
  </si>
  <si>
    <t>21.03.2023 B105629_73_PBE_1D</t>
  </si>
  <si>
    <t>50 mm Mineralwollestreifen 50 mm breit 57 kg/m³ in PE-Folie</t>
  </si>
  <si>
    <t>21.03.2023 B105629_65_PBE_1D</t>
  </si>
  <si>
    <t>Schmöle Akustikleitprofil 3 Rohrreihen</t>
  </si>
  <si>
    <t>21.03.2023 B105629_66_PBE_1D</t>
  </si>
  <si>
    <t>Schmöle Akustikleitprofil 5 Rohrreihen</t>
  </si>
  <si>
    <t>21.03.2023 B105629_85_PBE_1D</t>
  </si>
  <si>
    <t>21.03.2023 B105629_72_PBE_1D</t>
  </si>
  <si>
    <t>21.03.2023 B105629_63_Pbe_1D</t>
  </si>
  <si>
    <t>21.03.2023 B105629_74_PBE_1D</t>
  </si>
  <si>
    <t>21.03.2023 B105629_69_PBE_1D</t>
  </si>
  <si>
    <t>21.03.2023 B105629_67_PBE_1D</t>
  </si>
  <si>
    <t>Rd 1,5 - 6%</t>
  </si>
  <si>
    <t>21.03.2023 B105629_68_PBE_1D</t>
  </si>
  <si>
    <t>21.03.2023 B105629_71_Pbe_1D</t>
  </si>
  <si>
    <t xml:space="preserve">αw = 1,00 </t>
  </si>
  <si>
    <t>05.07.2017 M 105629/17</t>
  </si>
  <si>
    <t>αw = 0,55</t>
  </si>
  <si>
    <t>2,5 x 2,0 x 0,5 x 0,5</t>
  </si>
  <si>
    <t>21.03.2023 B105629_87_PBE_1D</t>
  </si>
  <si>
    <t>21.03.2023 B105629_86_Pbe_1D</t>
  </si>
  <si>
    <t xml:space="preserve">30 mm Mineralwolle 50 kg/m³ in PE-Folie </t>
  </si>
  <si>
    <t xml:space="preserve">NRC = 0,9   </t>
  </si>
  <si>
    <t>28.08.2024 B105629_97_PBE_1D</t>
  </si>
  <si>
    <t>28.08.2024 B105629_98_PBE_1D</t>
  </si>
  <si>
    <t>28.08.2024 B105629_101_PBE_1D</t>
  </si>
  <si>
    <t>15 mm Polyesterwolle 20 kg/m³</t>
  </si>
  <si>
    <t>αw = 0,75 (H)</t>
  </si>
  <si>
    <t>28.08.2024 B105629_102_PBE_1D</t>
  </si>
  <si>
    <t>28.08.2024 B105629_100_PBE_1D</t>
  </si>
  <si>
    <t>28.08.2024 B105629_103_PBE_1D</t>
  </si>
  <si>
    <t>28.08.2024 B105629_99_PBE_1D</t>
  </si>
  <si>
    <t>Qg 15 - 62 %</t>
  </si>
  <si>
    <t>NRC = 0,8</t>
  </si>
  <si>
    <t>28.08.2024 B105629_116_PBE_1D</t>
  </si>
  <si>
    <t>Kühlregister 880x65, 4 Rohrreihen, 150 mm Raster</t>
  </si>
  <si>
    <t>28.08.2024 B105629_117_PBE_1D</t>
  </si>
  <si>
    <t>Aquatherm-Kühlregister, zwei 25 mm breite Verteilerrohre 530 mm, 10x 10 mm breite Registerrohre 950 mm , 4x 60 mm breite Kühlbleche 950 mm</t>
  </si>
  <si>
    <t>200</t>
  </si>
  <si>
    <t>αw = 0,45</t>
  </si>
  <si>
    <t>30 mm Mineralwolle 100 kg/m³ in PE-Folie</t>
  </si>
  <si>
    <t>αw = 0,9</t>
  </si>
  <si>
    <t xml:space="preserve">30 mm Mineralwolle 12-25 kg/m³ in PE-Folie </t>
  </si>
  <si>
    <t>NRC = 0,9</t>
  </si>
  <si>
    <t>04.03.2026 B300042-01/TB05</t>
  </si>
  <si>
    <t>20 mm Polyesterwolle 20 kg/m³</t>
  </si>
  <si>
    <t>20 mm Mineralwolle 100 kg/m³ in PE, Brandverhalten A1</t>
  </si>
  <si>
    <t xml:space="preserve">22,0 x 12,0 x 2,0 x 1,5 </t>
  </si>
  <si>
    <t>48 mm Melaminharzschaum, 9 kg/m³</t>
  </si>
  <si>
    <t>αw = 1</t>
  </si>
  <si>
    <t>NRC = 1</t>
  </si>
  <si>
    <t>04.03.2026 B300042-01/TB06</t>
  </si>
  <si>
    <t>20 mm Melaminharzschaum, 9 kg/m³</t>
  </si>
  <si>
    <t>αw = 0,8</t>
  </si>
  <si>
    <t>04.03.2026 B300042-01/TB07</t>
  </si>
  <si>
    <t>Rd 12 - 24%</t>
  </si>
  <si>
    <t>04.03.2026 B300042-01/TB08</t>
  </si>
  <si>
    <t>Rg 12 - 12%</t>
  </si>
  <si>
    <t>04.03.2026 B300042-01/TB09</t>
  </si>
  <si>
    <t>Rd 0,9 - 04%</t>
  </si>
  <si>
    <t>04.03.2026 B300042-01/TB10</t>
  </si>
  <si>
    <t>αw = 0,7</t>
  </si>
  <si>
    <t>NRC = 0,7</t>
  </si>
  <si>
    <t>Rg 0,7 - 04%</t>
  </si>
  <si>
    <t>αw = 0,7 (LM)</t>
  </si>
  <si>
    <t>NRC = 0,6</t>
  </si>
  <si>
    <t>04.03.2026 B300042-01/TB11</t>
  </si>
  <si>
    <t>400</t>
  </si>
  <si>
    <t>αw = 0,7 (H)</t>
  </si>
  <si>
    <t>04.03.2026 B300042-01/TB12</t>
  </si>
  <si>
    <t>Schmöle Akustikleitprofil, 4 Rohrreihen, 1070x75, auf perforierter Trägerplatine Rg 2,5-16 %, Vlies auf Oberseite der Platine zwischen Platine und ALP, Trägerplatine auf STM aufgelegt</t>
  </si>
  <si>
    <t>αw = 0,7 (L)</t>
  </si>
  <si>
    <t>04.03.2026 B300042-01/TB13</t>
  </si>
  <si>
    <t>04.03.2026 B300042-01/TB14</t>
  </si>
  <si>
    <t>Schmöle Akustikleitprofil, 5 Rohrreihen, 2770x75, auf perforierter Trägerplatine Rg 2,5-16 %, Vlies auf Oberseite der Platine zwischen Platine und ALP, Trägerplatine auf STM aufgelegt</t>
  </si>
  <si>
    <t>04.03.2026 B300042-01/TB15</t>
  </si>
  <si>
    <t>28 Stk. Polyesterwolle - Streifen mit 2400x25x50, 80 kg/m³; 7 Streifen/Kassette zwischen ALPs</t>
  </si>
  <si>
    <t>Schmöle Akustikleitprofil 8 Rohrreihen, 2770x75</t>
  </si>
  <si>
    <t>28 Stk. Polyesterwolle - Streifen mit 2400x25x50, 80 kg/m³, 7 Streifen/Kassette zwischen ALPs</t>
  </si>
  <si>
    <t>04.03.2026 B300042-01/TB31</t>
  </si>
  <si>
    <t>Schmöle Akustikleitprofil 2 Rohrreihen, 1750x75</t>
  </si>
  <si>
    <t>04.03.2026 B300042-01/TB32</t>
  </si>
  <si>
    <t>04.03.2026 B300042-01/TB33</t>
  </si>
  <si>
    <t>04.03.2026 B300042-01/TB34</t>
  </si>
  <si>
    <t>Äquivalente Schallabsorptionsfläche AObj Terz [m²] nach DIN EN ISO 354</t>
  </si>
  <si>
    <t>Terzmittelfrequenz [Hz] αs Messwerte</t>
  </si>
  <si>
    <t>Oktavmittelfrequenz [Hz] αp Messwerte</t>
  </si>
  <si>
    <t>Messwerte</t>
  </si>
  <si>
    <t>Terzmittelfrequenz [Hz] αs lt. Norm</t>
  </si>
  <si>
    <t>Oktavmittelfrequenz [Hz] αp  lt. Norm</t>
  </si>
  <si>
    <t>lt. Norm</t>
  </si>
  <si>
    <t>Deckensegelgröße [m²]</t>
  </si>
  <si>
    <t>Länge [m]</t>
  </si>
  <si>
    <t>Breite [m]</t>
  </si>
  <si>
    <t>Höhe [m]</t>
  </si>
  <si>
    <t>Segelformat</t>
  </si>
  <si>
    <t>76/77</t>
  </si>
  <si>
    <t>07.12.2010 M 61840/16</t>
  </si>
  <si>
    <t>Temperon-Kühlregister, zwei 14 mm Verteilerrohre, 14 29 mm Registerrohre</t>
  </si>
  <si>
    <t>2,4x1,2</t>
  </si>
  <si>
    <t>07.12.2010 M 61840/19</t>
  </si>
  <si>
    <t>72/73</t>
  </si>
  <si>
    <t>28.06.2019 M 105629/37</t>
  </si>
  <si>
    <t>Kühlregister nachgebildet 2800x75, 12 Rohrreihen, 90 mm Raster</t>
  </si>
  <si>
    <t>3x1,15</t>
  </si>
  <si>
    <t>09.07.2021 M 105629/62</t>
  </si>
  <si>
    <t>13 Streifen 50x50x3000  mm Mineralwolle 44 kg/m³ in PE-Folie , 90 mm Abstand, längs zu Kühlregister, Belegungsgrad 57 %</t>
  </si>
  <si>
    <t xml:space="preserve">Kühlregister nachgebildet 2800x75, 8 Rohrreihen, 145 mm Raster </t>
  </si>
  <si>
    <t>αw = 0,95 (L, M)</t>
  </si>
  <si>
    <t>70/71</t>
  </si>
  <si>
    <t>07.12.2010 M 61840/21</t>
  </si>
  <si>
    <t>50 mm Mineralwolle 100 kg/m³ in PE-Folie</t>
  </si>
  <si>
    <t>07.12.2010 M 61840/18</t>
  </si>
  <si>
    <t>50 mm Mineralwolle 150 kg/m³ in PE-Folie</t>
  </si>
  <si>
    <t>07.12.2010 M 61840/17</t>
  </si>
  <si>
    <t>αw = 1,00 (M)</t>
  </si>
  <si>
    <t>07.12.2010 M 61840/20</t>
  </si>
  <si>
    <t>09.07.2021 M 105629/61</t>
  </si>
  <si>
    <t>Kühlregister nachgestellt 2800x75, 12 Rohrreihen, 90 mm Raster</t>
  </si>
  <si>
    <t>αw = 0,75 (L, M)</t>
  </si>
  <si>
    <t>74/75</t>
  </si>
  <si>
    <t>09.07.2021 M 105629/60</t>
  </si>
  <si>
    <t>34 Streifen 50x50x1150  mm Mineralwolle 44 kg/m³ in PE-Folie , 90 mm Abstand, quer zu Kühlregister, Belegungsgrad 57 %</t>
  </si>
  <si>
    <t>28.06.2019 M 105629/38</t>
  </si>
  <si>
    <t>αw = 0,80 (L, M)</t>
  </si>
  <si>
    <t>21.03.2023 B105629_76_Pbe_1D</t>
  </si>
  <si>
    <t>3x0,45</t>
  </si>
  <si>
    <t>Schmöle Akustikleitprofil 8 Rohrreihen</t>
  </si>
  <si>
    <t>3x0,9</t>
  </si>
  <si>
    <t>21.03.2023 B105629_80_PBE_1D</t>
  </si>
  <si>
    <t>6 Stk 3000 x 50 mm Mineralwollestreifen 50 mm breit 57 kg/m³ in PE-Folie</t>
  </si>
  <si>
    <t>21.03.2023 B105629_81_PBE_1D</t>
  </si>
  <si>
    <t>Schmöle Akustikleitprofil 6 Rohrreihen</t>
  </si>
  <si>
    <t>21.03.2023 B105629_82_PBE_1D</t>
  </si>
  <si>
    <t>Schmöle Akustikleitprofil 10 Rohrreihen</t>
  </si>
  <si>
    <t>21.03.2023 B105629_77_PBE_1D</t>
  </si>
  <si>
    <t>Schmöle Akustikleitprofil 12 Rohrreihen</t>
  </si>
  <si>
    <t>3x1,35</t>
  </si>
  <si>
    <t>21.03.2023 B105629_78_Pbe_1D</t>
  </si>
  <si>
    <t>21.03.2023 B105629_79_PBE_1D</t>
  </si>
  <si>
    <t>21.03.2023 B105629_83_PBE_1D</t>
  </si>
  <si>
    <t>21.03.2023 B105629_84_PBE_1D</t>
  </si>
  <si>
    <t>Schmöle WLP 12 Rohrreihen</t>
  </si>
  <si>
    <t>28.08.2024 B105629_94_PBE_1D</t>
  </si>
  <si>
    <t>αw = 0,35</t>
  </si>
  <si>
    <t>28.08.2024 B105629_95_PBE_1D</t>
  </si>
  <si>
    <t>28.08.2024 B105629_96_PBE_1D</t>
  </si>
  <si>
    <t>4,8x0,6</t>
  </si>
  <si>
    <t>28.08.2024 B105629_114_PBE_1D</t>
  </si>
  <si>
    <t>P30-System</t>
  </si>
  <si>
    <t>30 mm Mineralwolle in PE 80 kg/m³</t>
  </si>
  <si>
    <t>3x1,2</t>
  </si>
  <si>
    <t>28.08.2024 B105629_115_PBE_1D</t>
  </si>
  <si>
    <t>28.08.2024 B105629_119_PBE_1D</t>
  </si>
  <si>
    <t>Schmöle WLP 3 Rohrreihen, 1780x70, 200 mm Raster</t>
  </si>
  <si>
    <t>28.08.2024 B105629_120_PBE_1D</t>
  </si>
  <si>
    <t>7 Stk. Polyesterwolle-Streifen mit 2400x50x25, 80 kg/m³</t>
  </si>
  <si>
    <t>Schmöle Akustikleitprofil 8 Rohrreihen, 2800x75 mm, 110 mm Raster</t>
  </si>
  <si>
    <t>2024-07-16 Messprotokoll Kurve 15</t>
  </si>
  <si>
    <t>105</t>
  </si>
  <si>
    <t>100 mm Mineralwolle 50 kg/m³ in PE-Folie</t>
  </si>
  <si>
    <t>1,98 x 0,99</t>
  </si>
  <si>
    <t>2024-07-16 Messprotokoll Kurve 16</t>
  </si>
  <si>
    <t>3x Polyesterwolle 20 kg/m³, 40 + 30 + 30 mm</t>
  </si>
  <si>
    <t>04.03.2026 B300042-01/TB16</t>
  </si>
  <si>
    <t>04.03.2026 B300042-01/TB17</t>
  </si>
  <si>
    <t>Rd 1,5 - 22 %</t>
  </si>
  <si>
    <r>
      <t xml:space="preserve">30 mm Mineralwolle </t>
    </r>
    <r>
      <rPr>
        <sz val="9"/>
        <color rgb="FF000000"/>
        <rFont val="DIN Pro Light"/>
      </rPr>
      <t>20</t>
    </r>
    <r>
      <rPr>
        <sz val="9"/>
        <color indexed="8"/>
        <rFont val="DIN Pro Light"/>
      </rPr>
      <t xml:space="preserve"> kg/m³ in PE-Folie</t>
    </r>
  </si>
  <si>
    <t>Kühlregister 2260x75, 8 Rohrreihen</t>
  </si>
  <si>
    <t>04.03.2026 B300042-01/TB01</t>
  </si>
  <si>
    <r>
      <t xml:space="preserve">30 mm Mineralwolle </t>
    </r>
    <r>
      <rPr>
        <sz val="9"/>
        <color rgb="FF000000"/>
        <rFont val="DIN Pro Light"/>
      </rPr>
      <t xml:space="preserve">25 </t>
    </r>
    <r>
      <rPr>
        <sz val="9"/>
        <color indexed="8"/>
        <rFont val="DIN Pro Light"/>
      </rPr>
      <t>kg/m³ in PE-Folie</t>
    </r>
  </si>
  <si>
    <t>04.03.2026 B300042-01/TB18</t>
  </si>
  <si>
    <t>04.03.2026 B300042-01/TB19</t>
  </si>
  <si>
    <t>Rd 1,8 - 21 %</t>
  </si>
  <si>
    <t>30 mm Mineralwolle 45 kg/m³ in PE-Folie</t>
  </si>
  <si>
    <t>04.03.2026 B300042-01/TB20</t>
  </si>
  <si>
    <t>04.03.2026 B300042-01/TB21</t>
  </si>
  <si>
    <t>04.03.2026 B300042-01/TB22</t>
  </si>
  <si>
    <t>04.03.2026 B300042-01/TB23</t>
  </si>
  <si>
    <t>04.03.2026 B300042-01/TB24</t>
  </si>
  <si>
    <t>Rg 0,7 - 4 %</t>
  </si>
  <si>
    <t>04.03.2026 B300042-01/TB25</t>
  </si>
  <si>
    <t>04.03.2026 B300042-01/TB26</t>
  </si>
  <si>
    <t>50 mm Polyesterwolle 40 kg/m³</t>
  </si>
  <si>
    <t>αw = 0,50</t>
  </si>
  <si>
    <t>04.03.2026 B300042-01/TB27</t>
  </si>
  <si>
    <t>04.03.2026 B300042-01/TB28</t>
  </si>
  <si>
    <t>04.03.2026 B300042-01/TB29</t>
  </si>
  <si>
    <t>04.03.2026 B300042-01/TB30</t>
  </si>
  <si>
    <t>04.03.2026 B300042-01/TB35</t>
  </si>
  <si>
    <t>Höhe Baffel [mm]</t>
  </si>
  <si>
    <t>Dicke [mm]</t>
  </si>
  <si>
    <t xml:space="preserve">Perforation </t>
  </si>
  <si>
    <t>Baffeltyp</t>
  </si>
  <si>
    <t>Achs-abstand [mm]</t>
  </si>
  <si>
    <t>Decken-abhang [mm]</t>
  </si>
  <si>
    <t>Füllung</t>
  </si>
  <si>
    <t>Auflagen auf Baffel/P30</t>
  </si>
  <si>
    <t>Belegungsgrad im Deckenfeld</t>
  </si>
  <si>
    <t>Belegungsgrad in der Baffel</t>
  </si>
  <si>
    <t>80/81, 82/83, 84/85</t>
  </si>
  <si>
    <t>01.09.2020 60410840-001/1</t>
  </si>
  <si>
    <t>zweiteilig</t>
  </si>
  <si>
    <t xml:space="preserve">40 mm Mineralwolle 50 kg/m³ </t>
  </si>
  <si>
    <t>80/81</t>
  </si>
  <si>
    <t>01.09.2020 60410840-001/2</t>
  </si>
  <si>
    <t>NRC = 0,5</t>
  </si>
  <si>
    <t>01.09.2020 60410840-001/3</t>
  </si>
  <si>
    <t>NRC = 0,35</t>
  </si>
  <si>
    <t>80/81, 82/83</t>
  </si>
  <si>
    <t>01.09.2020 60410840-001/4</t>
  </si>
  <si>
    <t>αw = 0,5</t>
  </si>
  <si>
    <t>01.09.2020 60410840-001/5</t>
  </si>
  <si>
    <t>αw = 0,4</t>
  </si>
  <si>
    <t>01.09.2020 60410840-001/6</t>
  </si>
  <si>
    <t>αw = 0,3</t>
  </si>
  <si>
    <t>NRC = 0,3</t>
  </si>
  <si>
    <t>01.09.2020 60410840-001/7</t>
  </si>
  <si>
    <t>01.09.2020 60410840-001/8</t>
  </si>
  <si>
    <t>αw = 0,6</t>
  </si>
  <si>
    <t>80/81, 82/83, 84/85, 86/87</t>
  </si>
  <si>
    <t>01.09.2020 60410840-001/9</t>
  </si>
  <si>
    <t>01.09.2020 60410840-001/10</t>
  </si>
  <si>
    <t>01.09.2020 60410840-001/11</t>
  </si>
  <si>
    <t>01.09.2020 60410840-001/12</t>
  </si>
  <si>
    <t>82/83</t>
  </si>
  <si>
    <t>01.09.2020 60410840-001/13</t>
  </si>
  <si>
    <t>01.09.2020 60410840-001/14</t>
  </si>
  <si>
    <t>01.09.2020 60410840-001/15</t>
  </si>
  <si>
    <t>01.09.2020 60410840-001/16</t>
  </si>
  <si>
    <t>01.09.2020 60410840-001/17</t>
  </si>
  <si>
    <t>82/83, 88/89</t>
  </si>
  <si>
    <t>01.09.2020 60410840-001/18</t>
  </si>
  <si>
    <t>88/89</t>
  </si>
  <si>
    <t>01.09.2020 60410840-001/19</t>
  </si>
  <si>
    <t>01.09.2020 60410840-001/20</t>
  </si>
  <si>
    <t>01.09.2020 60410840-001/21</t>
  </si>
  <si>
    <t xml:space="preserve">ohne </t>
  </si>
  <si>
    <t>Kühlregister 1795x70, 2 Rohrreihen</t>
  </si>
  <si>
    <t>86/87</t>
  </si>
  <si>
    <t>01.09.2020 60410840-001/22</t>
  </si>
  <si>
    <t>01.09.2020 60410840-001/23</t>
  </si>
  <si>
    <t>84/85</t>
  </si>
  <si>
    <t>01.09.2020 60410840-001/24</t>
  </si>
  <si>
    <t>40 mm Schafwolle 28 kg/m³</t>
  </si>
  <si>
    <t>01.09.2020 60410840-001/25</t>
  </si>
  <si>
    <t>01.09.2020 60410840-001/26</t>
  </si>
  <si>
    <t>50 mm Mineralwolle 50 kg/m³</t>
  </si>
  <si>
    <t>01.09.2020 60410840-001/29</t>
  </si>
  <si>
    <t>Kühlregister 1795x80, 2 Rohrreihen</t>
  </si>
  <si>
    <t>01.09.2020 60410840-001/30</t>
  </si>
  <si>
    <t>01.09.2020 60410840-001/31</t>
  </si>
  <si>
    <t>Kühlregister 1795x60, 2 Rohrreihen</t>
  </si>
  <si>
    <t>01.09.2020 60410840-001/35</t>
  </si>
  <si>
    <t>einteilig</t>
  </si>
  <si>
    <t xml:space="preserve">2x20 mm Mineralwolle 35 kg/m³ einseitig vlieskaschiert </t>
  </si>
  <si>
    <t>NRC = 0,4</t>
  </si>
  <si>
    <t>01.09.2020 60410840-001/36</t>
  </si>
  <si>
    <t>40 mm Mineralwolle 50 kg/m³ in PE-Folie</t>
  </si>
  <si>
    <t>02.06.2022 DE22ASRF 001/9</t>
  </si>
  <si>
    <t>Rd 0,9 - 14 %</t>
  </si>
  <si>
    <t>02.06.2022 DE22ASRF 001/10</t>
  </si>
  <si>
    <t>02.06.2022 DE22ASRF 001/11</t>
  </si>
  <si>
    <t>02.06.2022 DE22ASRF 001/12</t>
  </si>
  <si>
    <t>Rg 0,9 - 7 %</t>
  </si>
  <si>
    <t>02.06.2022 DE22ASRF 001/13</t>
  </si>
  <si>
    <t>02.06.2022 DE22ASRF 001/14</t>
  </si>
  <si>
    <t>Rg 1,5 - 11 %</t>
  </si>
  <si>
    <t>02.06.2022 DE22ASRF 001/15</t>
  </si>
  <si>
    <t>Rd 1,5 - 11 %</t>
  </si>
  <si>
    <t>02.06.2022 DE22ASRF 001/16</t>
  </si>
  <si>
    <t>40 mm PE-Polyesterwolle 20 kg/m³</t>
  </si>
  <si>
    <t>02.06.2022 DE22ASRF 001/17</t>
  </si>
  <si>
    <t>2x20 mm PE-Polyesterwolle 20 kg/m³</t>
  </si>
  <si>
    <t>02.06.2022 DE22ASRF 001/18</t>
  </si>
  <si>
    <t>Kühlregister 1585x75, 2 Rohrreihen, 110 mm Raster, zweiseitig, jede Baffel</t>
  </si>
  <si>
    <t>02.06.2022 DE22ASRF 001/19</t>
  </si>
  <si>
    <t>Kühlregister 1585x75, 2 Rohrreihen, 110 mm Raster, zweiseitig, jede 2. Baffel</t>
  </si>
  <si>
    <t>02.06.2022 DE22ASRF 001/20</t>
  </si>
  <si>
    <t>02.06.2022 DE22ASRF 001/21</t>
  </si>
  <si>
    <t>Kühlregister 1585x75, 2 Rohrreihen, 110 mm Raster, einseitig, jede Baffel</t>
  </si>
  <si>
    <t>02.06.2022 DE22ASRF 001/22</t>
  </si>
  <si>
    <t>02.06.2022 DE22ASRF 001/23</t>
  </si>
  <si>
    <t>02.06.2022 DE22ASRF 001/24</t>
  </si>
  <si>
    <t>02.06.2022 DE22ASRF 001/25</t>
  </si>
  <si>
    <t>02.06.2022 DE22ASRF 001/26</t>
  </si>
  <si>
    <t>02.06.2022 DE22ASRF 001/27</t>
  </si>
  <si>
    <t>02.06.2022 DE22ASRF 001/28</t>
  </si>
  <si>
    <t>02.06.2022 DE22ASRF 001/29</t>
  </si>
  <si>
    <t>21.03.2023 B105629_88_PBE_2D</t>
  </si>
  <si>
    <t>Kühlregister 2580x110, 1 Rohrreihe, zweiseitig, jede Baffel</t>
  </si>
  <si>
    <t>21.03.2023 B105629_89_PBE_1D</t>
  </si>
  <si>
    <t>geschlitztes Kühlregister 2500x75 und 2560x75, 2 Rohrreihen, 110 mm Raster, zweiseitig, jede Baffel</t>
  </si>
  <si>
    <t>21.03.2023 B105629_90_PBE_2D</t>
  </si>
  <si>
    <t>Kühlregister 2580x75, 3 Rohrreihen, 110 mm Raster, zweiseitig, jede Baffel</t>
  </si>
  <si>
    <t>28.08.2024 B105629_112_PBE_1D</t>
  </si>
  <si>
    <t>30 mm Mineralwolle 45 kg/m³in PE, darunter 10 mm Holzleisten</t>
  </si>
  <si>
    <t>28.08.2024 B105629_113_PBE_1D</t>
  </si>
  <si>
    <t>28.08.2024 B105629_104_PBE_1D</t>
  </si>
  <si>
    <t>28.08.2024 B105629_105_PBE_1D</t>
  </si>
  <si>
    <t>αw = 0,40</t>
  </si>
  <si>
    <t>28.08.2024 B105629_107_PBE_1D</t>
  </si>
  <si>
    <t>Keine</t>
  </si>
  <si>
    <t>P30</t>
  </si>
  <si>
    <t>28.08.2024 B105629_106_PBE_1D</t>
  </si>
  <si>
    <t>28.08.2024 B105629_108_PBE_1D</t>
  </si>
  <si>
    <t>40 mm Mineralwolle 55 kg/m³ in PE-Folie</t>
  </si>
  <si>
    <t>αw = 0,75 (LM)</t>
  </si>
  <si>
    <t>28.08.2024 B105629_109_PBE_1D</t>
  </si>
  <si>
    <t>30 mm Mineralwolle 80 kg/m³ in PE-Folie</t>
  </si>
  <si>
    <t>28.08.2024 B105629_118_PBE_1D</t>
  </si>
  <si>
    <t>Kühlregister Akustikleitprofil 1610x75, 1 Rohrreihe, einseitig, jede Baffel</t>
  </si>
  <si>
    <t xml:space="preserve">30 mm Mineralwolle 100 kg/m³ in PE-Folie </t>
  </si>
  <si>
    <t>04.03.2026 B300042-01/TB03</t>
  </si>
  <si>
    <t>40 mm Melaminharzschaum, 9 kg/m³</t>
  </si>
  <si>
    <t>04.03.2026 B300042-01/TB04</t>
  </si>
  <si>
    <t>04.03.2026 B300042-01/TB36</t>
  </si>
  <si>
    <t>80x40 mm Mineralwolle 45 kg/m³ in PE-Folie</t>
  </si>
  <si>
    <t>ALP, 1 Rohrreihe, zweiseitig, jede Baffel, ALP am Boden der Baffel</t>
  </si>
  <si>
    <t>04.03.2026 B300042-01/TB37</t>
  </si>
  <si>
    <t>40x40 mm Mineralwolle 45 kg/m³ in PE-Folie über der oberen RR</t>
  </si>
  <si>
    <t>ALP, 2 Rohrreihe, zweiseitig, jede Baffel, ALP am Boden der Baffel</t>
  </si>
  <si>
    <t>04.03.2026 B300042-01/TB38</t>
  </si>
  <si>
    <t>04.03.2026 B300042-01/TB39</t>
  </si>
  <si>
    <t>40x40 mm Mineralwolle 45 kg/m³ in PE-Folie bei Baffel mit ALP
andere Baffeln mit 150x40 mm Mineralwolle 45 kg/m³ in PE-Folie</t>
  </si>
  <si>
    <t>ALP, 1 Rohrreihe, zweiseitig, jede 2. Baffel, ALP am Boden der Baffel
anderen Baffeln nur mit Mineralwolle; Baffeln mit ALP und Mineralwolle abwechselnd</t>
  </si>
  <si>
    <t>04.03.2026 B300042-01/TB40</t>
  </si>
  <si>
    <t>150x40 mm Mineralwolle 45 kg/m³ in PE-Folie</t>
  </si>
  <si>
    <t>04.03.2026 B300042-01/TB41</t>
  </si>
  <si>
    <t>40 mm Mineralwolle 12-25 kg/m² in PE-Folie SDE A2</t>
  </si>
  <si>
    <t>04.03.2026 B300042-01/TB42</t>
  </si>
  <si>
    <t>Terzmittelfrequenz [Hz]</t>
  </si>
  <si>
    <t>Oktavmittelfrequenz [Hz] αp</t>
  </si>
  <si>
    <t>Äquivalente Schallabsorptionsfläche AObj Terz [m²]</t>
  </si>
  <si>
    <t>Typ</t>
  </si>
  <si>
    <t>Gesamtaufbauhöhe zw. Hallraumwand und Sichtseite [mm]</t>
  </si>
  <si>
    <t>Länge der Metallkassettenüber dem Hallraumboden [mm]</t>
  </si>
  <si>
    <t>Kassettentyp</t>
  </si>
  <si>
    <t>Äquivalente Schallabsorptionsfläche AObj. [m²]</t>
  </si>
  <si>
    <t>Angaben zu den Metallkassetten</t>
  </si>
  <si>
    <t>94/95</t>
  </si>
  <si>
    <t>L-ABSORBER</t>
  </si>
  <si>
    <t>22.12.2017 M 105629/32 (Aufbau 1)</t>
  </si>
  <si>
    <t>60 mm Schafwolle 20 kg/m³</t>
  </si>
  <si>
    <t>L-förmigen Metallkassetten</t>
  </si>
  <si>
    <t>6 Metallkassetten Typ 1 an der Wand: B x L x H = 60 mm x 850 mm x 30 mm
2 Metallkassetten Typ 2 auf dem Boden: B x L x H = 1000 mm x 1800 mm x 50 mm</t>
  </si>
  <si>
    <t>22.12.2017 M 105629/32 (Aufbau 10)</t>
  </si>
  <si>
    <t>6 Metallkassetten Typ 1 an der Wand: B x L x H = 60 mm x 850 mm x 30 mm
2 Metallkassetten Typ 2 auf dem Boden: B x L x H = 1000 mm x 1800 mm x 50 mm
2 Metallkassetten Typ 3 auf dem Boden: B x L x H = 350 mm x 1800 mm x 50 mm</t>
  </si>
  <si>
    <t>22.12.2017 M 105629/32 (Aufbau 11)</t>
  </si>
  <si>
    <t>22.12.2017 M 105629/32 (Aufbau 12)</t>
  </si>
  <si>
    <t>22.12.2017 M 105629/32 (Aufbau 2)</t>
  </si>
  <si>
    <t>22.12.2017 M 105629/32 (Aufbau 3)</t>
  </si>
  <si>
    <t>22.12.2017 M 105629/32 (Aufbau 4)</t>
  </si>
  <si>
    <t>22.12.2017 M 105629/32 (Aufbau 5)</t>
  </si>
  <si>
    <t>22.12.2017 M 105629/32 (Aufbau 6)</t>
  </si>
  <si>
    <t>22.12.2017 M 105629/32 (Aufbau 7)</t>
  </si>
  <si>
    <t>22.12.2017 M 105629/32 (Aufbau 8)</t>
  </si>
  <si>
    <t>22.12.2017 M 105629/32 (Aufbau 9)</t>
  </si>
  <si>
    <t>αw = 0,75(L)</t>
  </si>
  <si>
    <t>90/91</t>
  </si>
  <si>
    <t>AKUSTIKWAND</t>
  </si>
  <si>
    <t>07.12.2010 M 61840/22</t>
  </si>
  <si>
    <t>Wand</t>
  </si>
  <si>
    <t>92/93</t>
  </si>
  <si>
    <t>07.12.2010 M 61840/23</t>
  </si>
  <si>
    <t>07.12.2010 M 61840/24</t>
  </si>
  <si>
    <t>07.12.2010 M 61840/25</t>
  </si>
  <si>
    <t>07.12.2010 M 61840/26</t>
  </si>
  <si>
    <t xml:space="preserve">Rg 0,7 - 4% </t>
  </si>
  <si>
    <t>07.12.2010 M 61840/27</t>
  </si>
  <si>
    <t>2024-07-16 Messprotokoll Kurve 1</t>
  </si>
  <si>
    <t>2x 50 mm Mineralwolle 50 kg/m³in PE-Folie inkl. Schwingblech Fe 1,0 mm zwischen beiden MiWo-Lagen</t>
  </si>
  <si>
    <t>2024-07-16 Messprotokoll Kurve 2</t>
  </si>
  <si>
    <t>2x 50 mm Mineralwolle 50 kg/m³in PE-Folie</t>
  </si>
  <si>
    <t>2024-07-16 Messprotokoll Kurve 3</t>
  </si>
  <si>
    <t>2024-07-16 Messprotokoll Kurve 4</t>
  </si>
  <si>
    <t>3x Sandler Blue Fiber, 20 kg/m³, 40 + 40 + 15 mm, inkl. Schwingblech Fe 1,0 mm bei 80 mm</t>
  </si>
  <si>
    <t>2024-07-16 Messprotokoll Kurve 5</t>
  </si>
  <si>
    <t>3x Sandler Blue Fiber, 20 kg/m³, 40 + 40 + 15 mm</t>
  </si>
  <si>
    <t>2024-07-16 Messprotokoll Kurve 6</t>
  </si>
  <si>
    <t>2024-07-16 Messprotokoll Kurve 7</t>
  </si>
  <si>
    <t>2024-07-16 Messprotokoll Kurve 8</t>
  </si>
  <si>
    <t>3x Sandler Blue Fiber, 20 kg/m³, 30 + 30 + 30 mm, inkl. Schwingblech Fe 1,0 mm bei 60 mm</t>
  </si>
  <si>
    <t>2024-07-16 Messprotokoll Kurve 9</t>
  </si>
  <si>
    <t>3x Sandler Blue Fiber, 20 kg/m³, 30 + 30 + 30 mm</t>
  </si>
  <si>
    <t>2024-07-16 Messprotokoll Kurve 10</t>
  </si>
  <si>
    <t>3x Sandler Blue Fiber, 20 kg/m³, 40 + 30 + 30 mm</t>
  </si>
  <si>
    <t>2024-07-16 Messprotokoll Kurve 11</t>
  </si>
  <si>
    <t>2024-07-16 Messprotokoll Kurve 12</t>
  </si>
  <si>
    <t>2024-07-16 Messprotokoll Kurve 13</t>
  </si>
  <si>
    <t>2024-07-16 Messprotokoll Kurve 14</t>
  </si>
  <si>
    <t>Norm-Flankenschallpegeldifferenz zu Frequenz [dB]</t>
  </si>
  <si>
    <t>Auflagenbezeichnung atomar</t>
  </si>
  <si>
    <t>Dn,f,w [dB]</t>
  </si>
  <si>
    <t>C [dB]</t>
  </si>
  <si>
    <t>Ctr [dB]</t>
  </si>
  <si>
    <t>100/101</t>
  </si>
  <si>
    <t>07.12.2010 M 61840/28</t>
  </si>
  <si>
    <t>jede</t>
  </si>
  <si>
    <t>07.12.2010 M 61840/29</t>
  </si>
  <si>
    <t>07.12.2010 M 61840/30</t>
  </si>
  <si>
    <t>30 mm Mineralwolle 45 kg/m³in PE-Folie + 1,0 mm Stahlblechdeckel</t>
  </si>
  <si>
    <t>07.12.2010 M 61840/31</t>
  </si>
  <si>
    <t>30 mm Mineralwolle 45 kg/m³in PE-Folie + 12,5 mm Gipskarton</t>
  </si>
  <si>
    <t>98/99</t>
  </si>
  <si>
    <t>07.12.2010 M 61840/32</t>
  </si>
  <si>
    <t>07.12.2010 M 61840/33</t>
  </si>
  <si>
    <t>14.04.2025 B105629/121</t>
  </si>
  <si>
    <t>20 mm Mineralwolle 45 kg/m³in PE-Folie + 12,5 mm Gipskarton</t>
  </si>
  <si>
    <t>4 Wärmeleitprofile 1110 mm x 75 mm bzw. 1250 x 75 mm, Achsabstand 140 mm ohne Abdichtung der Rohrdurchführung</t>
  </si>
  <si>
    <t>4 Wärmeleitprofile 1110 mm x 75 mm bzw. 1250 x 75 mm, Achsabstand 140 mm mit Abdichtung der Rohrdurchführung</t>
  </si>
  <si>
    <t>Produkt</t>
  </si>
  <si>
    <t>Format</t>
  </si>
  <si>
    <t>Dicke / Höhe</t>
  </si>
  <si>
    <t>Licht
reflexions
grad</t>
  </si>
  <si>
    <t>Material</t>
  </si>
  <si>
    <t>Abstand Prüfkörper zu Prüfboden</t>
  </si>
  <si>
    <t>Prüfnorm</t>
  </si>
  <si>
    <t>Prüfdatum</t>
  </si>
  <si>
    <t>Baustoff-klasse nach DIN 4102</t>
  </si>
  <si>
    <t>Baustoff-klasse nach EN ISO 13501</t>
  </si>
  <si>
    <t>Prüffläche</t>
  </si>
  <si>
    <t>NRC</t>
  </si>
  <si>
    <t>äquivalente Absorptionsfläche
 A / Frequenz</t>
  </si>
  <si>
    <t>[mm]</t>
  </si>
  <si>
    <t>[m²]</t>
  </si>
  <si>
    <t>BALANCE / ELEGANCE</t>
  </si>
  <si>
    <t>&gt; 87 %</t>
  </si>
  <si>
    <t>willtec / Vlies</t>
  </si>
  <si>
    <t>DIN EN ISO 354</t>
  </si>
  <si>
    <t>B1</t>
  </si>
  <si>
    <t>C-s3,d0</t>
  </si>
  <si>
    <t>2.500 x 1.250</t>
  </si>
  <si>
    <t>1009-003-05</t>
  </si>
  <si>
    <t>3x3,125</t>
  </si>
  <si>
    <t>1009-004-05</t>
  </si>
  <si>
    <t>WAFFEL</t>
  </si>
  <si>
    <t>35 / 35</t>
  </si>
  <si>
    <t xml:space="preserve"> &gt; 85 %</t>
  </si>
  <si>
    <t>willtec</t>
  </si>
  <si>
    <t>DIN 52212</t>
  </si>
  <si>
    <t>nicht klassifiziert</t>
  </si>
  <si>
    <t>B2</t>
  </si>
  <si>
    <t>S35sv</t>
  </si>
  <si>
    <t>1.200 x 600</t>
  </si>
  <si>
    <t>65 / 125</t>
  </si>
  <si>
    <t>56 628/7</t>
  </si>
  <si>
    <t>DIN EN 20354</t>
  </si>
  <si>
    <t>45 / 125</t>
  </si>
  <si>
    <t>PYRAMIDE</t>
  </si>
  <si>
    <t>70 / 50</t>
  </si>
  <si>
    <t>n. b.</t>
  </si>
  <si>
    <t>100 / 50</t>
  </si>
  <si>
    <t>56 628/6</t>
  </si>
  <si>
    <t>50 / 50</t>
  </si>
  <si>
    <t>PLANO A2</t>
  </si>
  <si>
    <t>willtec A2</t>
  </si>
  <si>
    <t>4275</t>
  </si>
  <si>
    <t>A2</t>
  </si>
  <si>
    <t>A2-s1,d0</t>
  </si>
  <si>
    <t>RMA 400 / 0</t>
  </si>
  <si>
    <t>Absorber PLANO T</t>
  </si>
  <si>
    <t>RMA 400 / 400</t>
  </si>
  <si>
    <t>1062-26</t>
  </si>
  <si>
    <t>RMA 600 / 400</t>
  </si>
  <si>
    <t>1062-28</t>
  </si>
  <si>
    <t>RMA 720 / 400</t>
  </si>
  <si>
    <t>1062-29</t>
  </si>
  <si>
    <t>Absorber PLANO S</t>
  </si>
  <si>
    <t>RMA 600 / 110</t>
  </si>
  <si>
    <t>Prüfzeugnis
15.07.2001</t>
  </si>
  <si>
    <t>1.200 x 410</t>
  </si>
  <si>
    <t>Ø 150</t>
  </si>
  <si>
    <t>06-51-76/3</t>
  </si>
  <si>
    <t>Absorber RONDO</t>
  </si>
  <si>
    <t>Absorber RONDO S</t>
  </si>
  <si>
    <t>1.200</t>
  </si>
  <si>
    <t>RMA 410 / 110</t>
  </si>
  <si>
    <t>willtec FM C1</t>
  </si>
  <si>
    <t>A2-s2,d0</t>
  </si>
  <si>
    <t>SQUARELINE</t>
  </si>
  <si>
    <t>625 / 625</t>
  </si>
  <si>
    <t>3968</t>
  </si>
  <si>
    <t>3969</t>
  </si>
  <si>
    <t>Squareline +  PLANO</t>
  </si>
  <si>
    <t>5 + 20</t>
  </si>
  <si>
    <t>willtec A2 / willtec</t>
  </si>
  <si>
    <t>3970</t>
  </si>
  <si>
    <t>56 628/1</t>
  </si>
  <si>
    <t>625 x 625</t>
  </si>
  <si>
    <t>&gt; 85 %</t>
  </si>
  <si>
    <t>P-TA 11/1993</t>
  </si>
  <si>
    <t>KASSETTENEINLAGE</t>
  </si>
  <si>
    <t>FM C1</t>
  </si>
  <si>
    <t>PLANO als Baffel</t>
  </si>
  <si>
    <t>1062-30</t>
  </si>
  <si>
    <t>RMA 400 / 600</t>
  </si>
  <si>
    <t>1062-32</t>
  </si>
  <si>
    <t>WAFFEL XXL</t>
  </si>
  <si>
    <t>1029-001-05</t>
  </si>
  <si>
    <t>180 / 50</t>
  </si>
  <si>
    <t>PLANO H</t>
  </si>
  <si>
    <t>1.250 x 1.250</t>
  </si>
  <si>
    <t>willtec H</t>
  </si>
  <si>
    <t>1031-002-05</t>
  </si>
  <si>
    <t>PLANO</t>
  </si>
  <si>
    <t>1031-005-05</t>
  </si>
  <si>
    <t>1.250 x 625</t>
  </si>
  <si>
    <t>20 / 35</t>
  </si>
  <si>
    <t>1031-003-05</t>
  </si>
  <si>
    <t>35 / 125</t>
  </si>
  <si>
    <t>ACOUSTIC PANEL alt</t>
  </si>
  <si>
    <t>2.480 x 618</t>
  </si>
  <si>
    <t>1039-002-06</t>
  </si>
  <si>
    <t>D-s3,d0</t>
  </si>
  <si>
    <t>1.250</t>
  </si>
  <si>
    <t>Ø230</t>
  </si>
  <si>
    <t>RMA 400 / 1770</t>
  </si>
  <si>
    <t>1039-003-06</t>
  </si>
  <si>
    <t>RMA 600 / 1770</t>
  </si>
  <si>
    <t>RMA 720 / 1770</t>
  </si>
  <si>
    <t>RMA 400 / 1375</t>
  </si>
  <si>
    <t>1039-004-06</t>
  </si>
  <si>
    <t>RMA 600 / 1375</t>
  </si>
  <si>
    <t>RMA 720 / 1375</t>
  </si>
  <si>
    <t>1.250 x 410</t>
  </si>
  <si>
    <t>RMA 400 / 1590</t>
  </si>
  <si>
    <t>RMA 600 / 1590</t>
  </si>
  <si>
    <t>RMA 720 / 1590</t>
  </si>
  <si>
    <t>1.250 x 200</t>
  </si>
  <si>
    <t>RMA 200 / 0</t>
  </si>
  <si>
    <t>1039-006-06</t>
  </si>
  <si>
    <t>Absorber LINEAR</t>
  </si>
  <si>
    <t>1.250 x 100</t>
  </si>
  <si>
    <t>RMA 100 / 300</t>
  </si>
  <si>
    <t>RMA 150 / 0</t>
  </si>
  <si>
    <t>RMA 100 / 0</t>
  </si>
  <si>
    <t>B-s1, d0</t>
  </si>
  <si>
    <t>phonestop</t>
  </si>
  <si>
    <t>618 x 618</t>
  </si>
  <si>
    <t>Recyclingglas</t>
  </si>
  <si>
    <t>A1</t>
  </si>
  <si>
    <t>1060-015-06</t>
  </si>
  <si>
    <t>1060-009-06</t>
  </si>
  <si>
    <t>BALANCE PLUS</t>
  </si>
  <si>
    <t>1106-001-07</t>
  </si>
  <si>
    <t>n.b.</t>
  </si>
  <si>
    <t>1152-001-08</t>
  </si>
  <si>
    <t>willtec FM</t>
  </si>
  <si>
    <t>520 x 625</t>
  </si>
  <si>
    <t>Blähglas</t>
  </si>
  <si>
    <t>P-BA 148-1/2005</t>
  </si>
  <si>
    <t>P-BA 149-1/2005</t>
  </si>
  <si>
    <t>P-BA 155-1/2005</t>
  </si>
  <si>
    <t>3.000 x 3.500</t>
  </si>
  <si>
    <t>Textil</t>
  </si>
  <si>
    <t>1171-001-08</t>
  </si>
  <si>
    <t>BALANCE ART - Trevira</t>
  </si>
  <si>
    <t>BALANCE ART - Poly200</t>
  </si>
  <si>
    <t>PLANO 250</t>
  </si>
  <si>
    <t>RMA 625 / 1.300</t>
  </si>
  <si>
    <t>1182-001-08</t>
  </si>
  <si>
    <t>RMA 1.250 / 1.300</t>
  </si>
  <si>
    <t>RMA 1.500 / 1.300</t>
  </si>
  <si>
    <t>RMA 1.750 / 1.300</t>
  </si>
  <si>
    <t>RMA 2.000 / 1.300</t>
  </si>
  <si>
    <t>RMA 2.500 / 1.300</t>
  </si>
  <si>
    <t>20+20</t>
  </si>
  <si>
    <t>1203-001-09</t>
  </si>
  <si>
    <t>ACOUSTIC PANEL</t>
  </si>
  <si>
    <t>1233-001-09</t>
  </si>
  <si>
    <t>E</t>
  </si>
  <si>
    <t>Absorber WETROOM</t>
  </si>
  <si>
    <t xml:space="preserve">1.200 x 600 </t>
  </si>
  <si>
    <t>1234-001-09</t>
  </si>
  <si>
    <t>7171-001-11</t>
  </si>
  <si>
    <t>Absorber PLANO T FM</t>
  </si>
  <si>
    <t>1.250 x 300</t>
  </si>
  <si>
    <t>1039-004-06_1</t>
  </si>
  <si>
    <t>A2 s1 d0</t>
  </si>
  <si>
    <t>ARTWORK</t>
  </si>
  <si>
    <t>geschlossene Fläche 12,5m²</t>
  </si>
  <si>
    <t>willtec / Textil</t>
  </si>
  <si>
    <t>1303-001-11</t>
  </si>
  <si>
    <t>1.250 x Ø 150</t>
  </si>
  <si>
    <t>RMA 400 / 1850</t>
  </si>
  <si>
    <t>1372-001-12</t>
  </si>
  <si>
    <t>Absorber RONDO T</t>
  </si>
  <si>
    <t>1.200 x Ø 150</t>
  </si>
  <si>
    <t>RMA 600 / 1850</t>
  </si>
  <si>
    <t>RMA 720 / 1850</t>
  </si>
  <si>
    <t>1250 x Ø 120</t>
  </si>
  <si>
    <t>Ø 120</t>
  </si>
  <si>
    <t>1543-001-15</t>
  </si>
  <si>
    <t>Balance Polar</t>
  </si>
  <si>
    <t>3000 x 1000</t>
  </si>
  <si>
    <t>Polar</t>
  </si>
  <si>
    <t>1442-001-13</t>
  </si>
  <si>
    <t>4 ST à 3 m²</t>
  </si>
  <si>
    <t>polar</t>
  </si>
  <si>
    <t>B-s2, d0</t>
  </si>
  <si>
    <t>Rondo</t>
  </si>
  <si>
    <t>610 x Ø 152</t>
  </si>
  <si>
    <t>Ø 152</t>
  </si>
  <si>
    <t>Abstand 102 mm</t>
  </si>
  <si>
    <t>NRC 
ASTM C423-09</t>
  </si>
  <si>
    <t>TCT003463P-1</t>
  </si>
  <si>
    <t>1000 x Ø 150</t>
  </si>
  <si>
    <t>plano polar</t>
  </si>
  <si>
    <t>WAFFEL MINI</t>
  </si>
  <si>
    <t>1000 x 1000</t>
  </si>
  <si>
    <t>1031-006-05</t>
  </si>
  <si>
    <t>RMA 300 / 0</t>
  </si>
  <si>
    <t>1702-001-17</t>
  </si>
  <si>
    <t>Linear Absorber polar</t>
  </si>
  <si>
    <t>1250 x 100</t>
  </si>
  <si>
    <t>1702-002-17</t>
  </si>
  <si>
    <t>1250 x 200</t>
  </si>
  <si>
    <t>1250 x 300</t>
  </si>
  <si>
    <t>Plano S polar</t>
  </si>
  <si>
    <t>1250 x 625</t>
  </si>
  <si>
    <t>RMA 400 / 2000</t>
  </si>
  <si>
    <t>1711-001-17</t>
  </si>
  <si>
    <t>RMA 720 / 2000</t>
  </si>
  <si>
    <t>1250 x 410</t>
  </si>
  <si>
    <t>Whiteline polar</t>
  </si>
  <si>
    <t>1250 x 250</t>
  </si>
  <si>
    <t xml:space="preserve">RMA 250/0 </t>
  </si>
  <si>
    <t>ap / Frequenz 
nach DIN EN ISO 11654</t>
  </si>
  <si>
    <t>as / Frequenz</t>
  </si>
  <si>
    <r>
      <t>a</t>
    </r>
    <r>
      <rPr>
        <b/>
        <vertAlign val="subscript"/>
        <sz val="9"/>
        <rFont val="DIN Pro Light"/>
      </rPr>
      <t xml:space="preserve">w  </t>
    </r>
    <r>
      <rPr>
        <sz val="9"/>
        <rFont val="DIN Pro Light"/>
      </rPr>
      <t>nach 
DIN EN ISO 
11654</t>
    </r>
  </si>
  <si>
    <r>
      <t xml:space="preserve">Absorber-
klasse </t>
    </r>
    <r>
      <rPr>
        <sz val="9"/>
        <rFont val="DIN Pro Light"/>
      </rPr>
      <t>nach 
DIN EN ISO 
11654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</si>
</sst>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0.0%"/>
    <numFmt numFmtId="166" formatCode="_-* #,##0.00\ _k_r_-;\-* #,##0.00\ _k_r_-;_-* &quot;-&quot;??\ _k_r_-;_-@_-"/>
    <numFmt numFmtId="167" formatCode="_-* #,##0\ _k_r_-;\-* #,##0\ _k_r_-;_-* &quot;-&quot;??\ _k_r_-;_-@_-"/>
    <numFmt numFmtId="168" formatCode="0.000"/>
  </numFmts>
  <fonts count="2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9"/>
      <name val="DIN Pro Light"/>
    </font>
    <font>
      <sz val="9"/>
      <name val="DIN Pro Light"/>
    </font>
    <font>
      <sz val="9"/>
      <color rgb="FFC00000"/>
      <name val="DIN Pro Light"/>
    </font>
    <font>
      <sz val="9"/>
      <color rgb="FF002060"/>
      <name val="DIN Pro Light"/>
    </font>
    <font>
      <sz val="9"/>
      <color theme="1"/>
      <name val="DIN Pro Light"/>
    </font>
    <font>
      <sz val="9"/>
      <color indexed="8"/>
      <name val="DIN Pro Light"/>
    </font>
    <font>
      <sz val="9"/>
      <color rgb="FFFF0000"/>
      <name val="DIN Pro Light"/>
    </font>
    <font>
      <sz val="9"/>
      <color rgb="FF0070C0"/>
      <name val="DIN Pro Light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9"/>
      <color rgb="FF000000"/>
      <name val="DIN Pro Light"/>
    </font>
    <font>
      <b/>
      <sz val="9"/>
      <color theme="1"/>
      <name val="DIN Pro Light"/>
    </font>
    <font>
      <u/>
      <sz val="10"/>
      <color indexed="12"/>
      <name val="Arial"/>
      <family val="2"/>
    </font>
    <font>
      <u/>
      <sz val="10"/>
      <color indexed="12"/>
      <name val="FuturaLight"/>
    </font>
    <font>
      <b/>
      <vertAlign val="subscript"/>
      <sz val="9"/>
      <name val="DIN Pro Light"/>
    </font>
    <font>
      <b/>
      <sz val="9"/>
      <color indexed="10"/>
      <name val="DIN Pro Light"/>
    </font>
    <font>
      <b/>
      <sz val="9"/>
      <color indexed="12"/>
      <name val="DIN Pro Light"/>
    </font>
    <font>
      <sz val="9"/>
      <color indexed="10"/>
      <name val="DIN Pro Light"/>
    </font>
    <font>
      <sz val="9"/>
      <color indexed="12"/>
      <name val="DIN Pro Light"/>
    </font>
    <font>
      <u/>
      <sz val="9"/>
      <color indexed="12"/>
      <name val="DIN Pro Light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12">
    <xf numFmtId="0" fontId="0" fillId="0" borderId="0" xfId="0"/>
    <xf numFmtId="0" fontId="4" fillId="0" borderId="1" xfId="1" applyFont="1" applyBorder="1"/>
    <xf numFmtId="0" fontId="4" fillId="0" borderId="1" xfId="1" applyFont="1" applyBorder="1" applyAlignment="1">
      <alignment horizontal="left"/>
    </xf>
    <xf numFmtId="0" fontId="4" fillId="0" borderId="2" xfId="1" applyFont="1" applyBorder="1"/>
    <xf numFmtId="0" fontId="4" fillId="3" borderId="3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/>
    </xf>
    <xf numFmtId="0" fontId="4" fillId="4" borderId="2" xfId="1" applyFont="1" applyFill="1" applyBorder="1" applyAlignment="1">
      <alignment horizontal="center" wrapText="1"/>
    </xf>
    <xf numFmtId="0" fontId="4" fillId="4" borderId="3" xfId="1" applyFont="1" applyFill="1" applyBorder="1" applyAlignment="1">
      <alignment horizontal="center" wrapText="1"/>
    </xf>
    <xf numFmtId="0" fontId="4" fillId="4" borderId="4" xfId="1" applyFont="1" applyFill="1" applyBorder="1" applyAlignment="1">
      <alignment horizontal="center" wrapText="1"/>
    </xf>
    <xf numFmtId="0" fontId="5" fillId="0" borderId="1" xfId="1" applyFont="1" applyBorder="1"/>
    <xf numFmtId="0" fontId="5" fillId="0" borderId="1" xfId="1" applyFont="1" applyBorder="1" applyAlignment="1">
      <alignment wrapText="1"/>
    </xf>
    <xf numFmtId="0" fontId="5" fillId="0" borderId="2" xfId="1" applyFont="1" applyBorder="1"/>
    <xf numFmtId="1" fontId="5" fillId="0" borderId="5" xfId="1" applyNumberFormat="1" applyFont="1" applyBorder="1" applyAlignment="1">
      <alignment horizontal="center"/>
    </xf>
    <xf numFmtId="1" fontId="4" fillId="5" borderId="1" xfId="1" applyNumberFormat="1" applyFont="1" applyFill="1" applyBorder="1" applyAlignment="1">
      <alignment horizontal="center"/>
    </xf>
    <xf numFmtId="1" fontId="5" fillId="0" borderId="2" xfId="1" applyNumberFormat="1" applyFont="1" applyBorder="1" applyAlignment="1">
      <alignment horizontal="center"/>
    </xf>
    <xf numFmtId="1" fontId="5" fillId="0" borderId="6" xfId="1" applyNumberFormat="1" applyFont="1" applyBorder="1" applyAlignment="1">
      <alignment horizontal="center"/>
    </xf>
    <xf numFmtId="1" fontId="5" fillId="0" borderId="4" xfId="1" applyNumberFormat="1" applyFont="1" applyBorder="1" applyAlignment="1">
      <alignment horizontal="center"/>
    </xf>
    <xf numFmtId="1" fontId="5" fillId="0" borderId="1" xfId="1" applyNumberFormat="1" applyFont="1" applyBorder="1" applyAlignment="1">
      <alignment horizontal="center"/>
    </xf>
    <xf numFmtId="0" fontId="6" fillId="0" borderId="1" xfId="1" applyFont="1" applyBorder="1"/>
    <xf numFmtId="0" fontId="7" fillId="0" borderId="1" xfId="1" applyFont="1" applyBorder="1" applyAlignment="1">
      <alignment horizontal="left" vertical="center"/>
    </xf>
    <xf numFmtId="1" fontId="4" fillId="0" borderId="1" xfId="1" quotePrefix="1" applyNumberFormat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49" fontId="8" fillId="0" borderId="1" xfId="1" applyNumberFormat="1" applyFont="1" applyBorder="1" applyAlignment="1">
      <alignment horizontal="left" vertical="center"/>
    </xf>
    <xf numFmtId="0" fontId="8" fillId="0" borderId="2" xfId="1" applyFont="1" applyBorder="1" applyAlignment="1">
      <alignment horizontal="left" vertical="center"/>
    </xf>
    <xf numFmtId="2" fontId="7" fillId="0" borderId="5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2" fontId="7" fillId="0" borderId="2" xfId="1" applyNumberFormat="1" applyFont="1" applyBorder="1" applyAlignment="1">
      <alignment horizontal="center" vertical="center"/>
    </xf>
    <xf numFmtId="2" fontId="7" fillId="0" borderId="6" xfId="1" applyNumberFormat="1" applyFont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left" vertical="center"/>
    </xf>
    <xf numFmtId="2" fontId="4" fillId="0" borderId="1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2" fontId="4" fillId="3" borderId="4" xfId="1" applyNumberFormat="1" applyFont="1" applyFill="1" applyBorder="1" applyAlignment="1">
      <alignment horizontal="left" vertical="center"/>
    </xf>
    <xf numFmtId="2" fontId="7" fillId="0" borderId="1" xfId="1" applyNumberFormat="1" applyFont="1" applyBorder="1" applyAlignment="1">
      <alignment horizontal="left" vertical="center"/>
    </xf>
    <xf numFmtId="2" fontId="4" fillId="0" borderId="1" xfId="1" quotePrefix="1" applyNumberFormat="1" applyFont="1" applyBorder="1" applyAlignment="1">
      <alignment horizontal="left" vertical="center"/>
    </xf>
    <xf numFmtId="2" fontId="7" fillId="0" borderId="2" xfId="1" applyNumberFormat="1" applyFont="1" applyBorder="1" applyAlignment="1">
      <alignment horizontal="left" vertical="center"/>
    </xf>
    <xf numFmtId="2" fontId="4" fillId="0" borderId="5" xfId="1" applyNumberFormat="1" applyFont="1" applyBorder="1" applyAlignment="1">
      <alignment horizontal="center" vertical="center"/>
    </xf>
    <xf numFmtId="2" fontId="4" fillId="0" borderId="2" xfId="1" applyNumberFormat="1" applyFont="1" applyBorder="1" applyAlignment="1">
      <alignment horizontal="center" vertical="center"/>
    </xf>
    <xf numFmtId="2" fontId="4" fillId="0" borderId="6" xfId="1" applyNumberFormat="1" applyFont="1" applyBorder="1" applyAlignment="1">
      <alignment horizontal="center" vertical="center"/>
    </xf>
    <xf numFmtId="9" fontId="8" fillId="0" borderId="1" xfId="1" applyNumberFormat="1" applyFont="1" applyBorder="1" applyAlignment="1">
      <alignment horizontal="left" vertical="center"/>
    </xf>
    <xf numFmtId="14" fontId="4" fillId="0" borderId="1" xfId="1" applyNumberFormat="1" applyFont="1" applyBorder="1" applyAlignment="1">
      <alignment horizontal="left"/>
    </xf>
    <xf numFmtId="49" fontId="4" fillId="0" borderId="1" xfId="1" applyNumberFormat="1" applyFont="1" applyBorder="1" applyAlignment="1">
      <alignment horizontal="left" vertical="center"/>
    </xf>
    <xf numFmtId="0" fontId="4" fillId="0" borderId="5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3" borderId="4" xfId="1" applyFont="1" applyFill="1" applyBorder="1"/>
    <xf numFmtId="0" fontId="4" fillId="0" borderId="1" xfId="1" applyFont="1" applyBorder="1" applyAlignment="1">
      <alignment vertical="center"/>
    </xf>
    <xf numFmtId="9" fontId="4" fillId="0" borderId="1" xfId="1" applyNumberFormat="1" applyFont="1" applyBorder="1" applyAlignment="1">
      <alignment horizontal="left" vertical="center"/>
    </xf>
    <xf numFmtId="2" fontId="4" fillId="0" borderId="1" xfId="1" applyNumberFormat="1" applyFont="1" applyBorder="1" applyAlignment="1">
      <alignment horizontal="center" vertical="center"/>
    </xf>
    <xf numFmtId="14" fontId="4" fillId="0" borderId="1" xfId="1" applyNumberFormat="1" applyFont="1" applyBorder="1"/>
    <xf numFmtId="165" fontId="4" fillId="0" borderId="1" xfId="1" applyNumberFormat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16" fontId="4" fillId="0" borderId="1" xfId="1" applyNumberFormat="1" applyFont="1" applyBorder="1" applyAlignment="1">
      <alignment horizontal="left" vertical="center"/>
    </xf>
    <xf numFmtId="165" fontId="8" fillId="0" borderId="1" xfId="1" applyNumberFormat="1" applyFont="1" applyBorder="1" applyAlignment="1">
      <alignment horizontal="left" vertical="center"/>
    </xf>
    <xf numFmtId="0" fontId="8" fillId="2" borderId="1" xfId="1" applyFont="1" applyFill="1" applyBorder="1" applyAlignment="1">
      <alignment horizontal="left" vertical="center"/>
    </xf>
    <xf numFmtId="9" fontId="8" fillId="0" borderId="1" xfId="2" applyFont="1" applyFill="1" applyBorder="1" applyAlignment="1">
      <alignment horizontal="left" vertical="center"/>
    </xf>
    <xf numFmtId="0" fontId="4" fillId="0" borderId="1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17" fontId="4" fillId="0" borderId="1" xfId="1" applyNumberFormat="1" applyFont="1" applyBorder="1" applyAlignment="1">
      <alignment horizontal="left" vertical="center"/>
    </xf>
    <xf numFmtId="9" fontId="4" fillId="0" borderId="1" xfId="2" applyFont="1" applyFill="1" applyBorder="1" applyAlignment="1">
      <alignment horizontal="left" vertical="center"/>
    </xf>
    <xf numFmtId="0" fontId="10" fillId="0" borderId="5" xfId="1" applyFont="1" applyBorder="1" applyAlignment="1">
      <alignment horizontal="center"/>
    </xf>
    <xf numFmtId="0" fontId="4" fillId="0" borderId="0" xfId="1" applyFont="1"/>
    <xf numFmtId="0" fontId="4" fillId="0" borderId="8" xfId="1" applyFont="1" applyBorder="1" applyAlignment="1">
      <alignment horizontal="center"/>
    </xf>
    <xf numFmtId="0" fontId="4" fillId="6" borderId="9" xfId="1" applyFont="1" applyFill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8" xfId="1" applyFont="1" applyBorder="1"/>
    <xf numFmtId="0" fontId="4" fillId="6" borderId="10" xfId="1" applyFont="1" applyFill="1" applyBorder="1"/>
    <xf numFmtId="0" fontId="2" fillId="0" borderId="0" xfId="1"/>
    <xf numFmtId="0" fontId="5" fillId="0" borderId="3" xfId="1" applyFont="1" applyBorder="1"/>
    <xf numFmtId="0" fontId="5" fillId="0" borderId="5" xfId="1" applyFont="1" applyBorder="1" applyAlignment="1">
      <alignment horizontal="center"/>
    </xf>
    <xf numFmtId="0" fontId="5" fillId="5" borderId="1" xfId="1" applyFont="1" applyFill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6" borderId="0" xfId="1" applyFont="1" applyFill="1" applyAlignment="1">
      <alignment horizontal="center"/>
    </xf>
    <xf numFmtId="0" fontId="5" fillId="0" borderId="4" xfId="1" applyFont="1" applyBorder="1" applyAlignment="1">
      <alignment horizontal="center"/>
    </xf>
    <xf numFmtId="0" fontId="5" fillId="6" borderId="7" xfId="1" applyFont="1" applyFill="1" applyBorder="1"/>
    <xf numFmtId="0" fontId="5" fillId="0" borderId="1" xfId="1" applyFont="1" applyBorder="1" applyAlignment="1">
      <alignment horizontal="center"/>
    </xf>
    <xf numFmtId="9" fontId="4" fillId="0" borderId="1" xfId="2" applyFont="1" applyFill="1" applyBorder="1" applyAlignment="1"/>
    <xf numFmtId="2" fontId="4" fillId="0" borderId="2" xfId="1" applyNumberFormat="1" applyFont="1" applyBorder="1"/>
    <xf numFmtId="2" fontId="4" fillId="0" borderId="3" xfId="1" applyNumberFormat="1" applyFont="1" applyBorder="1"/>
    <xf numFmtId="2" fontId="4" fillId="0" borderId="3" xfId="1" applyNumberFormat="1" applyFont="1" applyBorder="1" applyAlignment="1">
      <alignment horizontal="center"/>
    </xf>
    <xf numFmtId="0" fontId="4" fillId="6" borderId="0" xfId="1" applyFont="1" applyFill="1" applyAlignment="1">
      <alignment horizontal="center"/>
    </xf>
    <xf numFmtId="2" fontId="4" fillId="0" borderId="5" xfId="1" applyNumberFormat="1" applyFont="1" applyBorder="1" applyAlignment="1">
      <alignment horizontal="center"/>
    </xf>
    <xf numFmtId="2" fontId="4" fillId="0" borderId="1" xfId="1" applyNumberFormat="1" applyFont="1" applyBorder="1" applyAlignment="1">
      <alignment horizontal="center"/>
    </xf>
    <xf numFmtId="2" fontId="4" fillId="0" borderId="2" xfId="1" applyNumberFormat="1" applyFont="1" applyBorder="1" applyAlignment="1">
      <alignment horizontal="center"/>
    </xf>
    <xf numFmtId="2" fontId="4" fillId="0" borderId="6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2" fontId="4" fillId="0" borderId="1" xfId="1" applyNumberFormat="1" applyFont="1" applyBorder="1"/>
    <xf numFmtId="0" fontId="4" fillId="6" borderId="7" xfId="1" applyFont="1" applyFill="1" applyBorder="1"/>
    <xf numFmtId="2" fontId="4" fillId="0" borderId="0" xfId="1" applyNumberFormat="1" applyFont="1" applyAlignment="1">
      <alignment horizontal="center"/>
    </xf>
    <xf numFmtId="2" fontId="4" fillId="0" borderId="11" xfId="1" applyNumberFormat="1" applyFont="1" applyBorder="1" applyAlignment="1">
      <alignment horizontal="center"/>
    </xf>
    <xf numFmtId="2" fontId="4" fillId="0" borderId="12" xfId="1" applyNumberFormat="1" applyFont="1" applyBorder="1" applyAlignment="1">
      <alignment horizontal="center"/>
    </xf>
    <xf numFmtId="0" fontId="2" fillId="0" borderId="0" xfId="1" applyAlignment="1">
      <alignment horizontal="center"/>
    </xf>
    <xf numFmtId="0" fontId="2" fillId="6" borderId="0" xfId="1" applyFill="1"/>
    <xf numFmtId="0" fontId="4" fillId="0" borderId="0" xfId="1" applyFont="1" applyAlignment="1">
      <alignment vertical="center"/>
    </xf>
    <xf numFmtId="9" fontId="4" fillId="0" borderId="0" xfId="2" applyFont="1" applyFill="1" applyAlignment="1">
      <alignment vertical="center"/>
    </xf>
    <xf numFmtId="0" fontId="4" fillId="0" borderId="0" xfId="1" applyFont="1" applyAlignment="1">
      <alignment horizontal="left" vertical="center"/>
    </xf>
    <xf numFmtId="0" fontId="4" fillId="3" borderId="9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5" fillId="0" borderId="4" xfId="1" applyFont="1" applyBorder="1"/>
    <xf numFmtId="0" fontId="5" fillId="0" borderId="1" xfId="1" applyFont="1" applyBorder="1" applyAlignment="1">
      <alignment horizontal="center" shrinkToFit="1"/>
    </xf>
    <xf numFmtId="9" fontId="5" fillId="0" borderId="1" xfId="2" applyFont="1" applyFill="1" applyBorder="1" applyAlignment="1">
      <alignment horizontal="center" wrapText="1" shrinkToFit="1"/>
    </xf>
    <xf numFmtId="0" fontId="5" fillId="0" borderId="1" xfId="1" applyFont="1" applyBorder="1" applyAlignment="1">
      <alignment horizontal="left"/>
    </xf>
    <xf numFmtId="1" fontId="5" fillId="0" borderId="5" xfId="1" applyNumberFormat="1" applyFont="1" applyBorder="1" applyAlignment="1">
      <alignment horizontal="right"/>
    </xf>
    <xf numFmtId="1" fontId="5" fillId="5" borderId="1" xfId="1" applyNumberFormat="1" applyFont="1" applyFill="1" applyBorder="1" applyAlignment="1">
      <alignment horizontal="right"/>
    </xf>
    <xf numFmtId="1" fontId="5" fillId="0" borderId="2" xfId="1" applyNumberFormat="1" applyFont="1" applyBorder="1" applyAlignment="1">
      <alignment horizontal="right"/>
    </xf>
    <xf numFmtId="1" fontId="5" fillId="0" borderId="6" xfId="1" applyNumberFormat="1" applyFont="1" applyBorder="1" applyAlignment="1">
      <alignment horizontal="right"/>
    </xf>
    <xf numFmtId="1" fontId="5" fillId="0" borderId="4" xfId="1" applyNumberFormat="1" applyFont="1" applyBorder="1" applyAlignment="1">
      <alignment horizontal="right"/>
    </xf>
    <xf numFmtId="0" fontId="14" fillId="0" borderId="0" xfId="1" applyFont="1"/>
    <xf numFmtId="0" fontId="4" fillId="0" borderId="4" xfId="1" applyFont="1" applyBorder="1"/>
    <xf numFmtId="49" fontId="4" fillId="0" borderId="1" xfId="1" applyNumberFormat="1" applyFont="1" applyBorder="1"/>
    <xf numFmtId="9" fontId="4" fillId="0" borderId="1" xfId="2" applyFont="1" applyFill="1" applyBorder="1"/>
    <xf numFmtId="2" fontId="4" fillId="0" borderId="5" xfId="1" applyNumberFormat="1" applyFont="1" applyBorder="1" applyAlignment="1">
      <alignment horizontal="right"/>
    </xf>
    <xf numFmtId="2" fontId="4" fillId="0" borderId="1" xfId="1" applyNumberFormat="1" applyFont="1" applyBorder="1" applyAlignment="1">
      <alignment horizontal="right"/>
    </xf>
    <xf numFmtId="2" fontId="4" fillId="0" borderId="2" xfId="1" applyNumberFormat="1" applyFont="1" applyBorder="1" applyAlignment="1">
      <alignment horizontal="right"/>
    </xf>
    <xf numFmtId="2" fontId="4" fillId="0" borderId="6" xfId="1" applyNumberFormat="1" applyFont="1" applyBorder="1" applyAlignment="1">
      <alignment horizontal="right"/>
    </xf>
    <xf numFmtId="2" fontId="7" fillId="3" borderId="4" xfId="1" applyNumberFormat="1" applyFont="1" applyFill="1" applyBorder="1" applyAlignment="1">
      <alignment horizontal="right" vertical="center"/>
    </xf>
    <xf numFmtId="9" fontId="4" fillId="0" borderId="1" xfId="2" applyFont="1" applyBorder="1"/>
    <xf numFmtId="2" fontId="4" fillId="3" borderId="4" xfId="1" applyNumberFormat="1" applyFont="1" applyFill="1" applyBorder="1" applyAlignment="1">
      <alignment horizontal="right" vertical="center"/>
    </xf>
    <xf numFmtId="9" fontId="4" fillId="0" borderId="1" xfId="2" applyFont="1" applyFill="1" applyBorder="1" applyAlignment="1">
      <alignment vertical="center"/>
    </xf>
    <xf numFmtId="0" fontId="4" fillId="3" borderId="4" xfId="1" applyFont="1" applyFill="1" applyBorder="1" applyAlignment="1">
      <alignment horizontal="right"/>
    </xf>
    <xf numFmtId="9" fontId="4" fillId="0" borderId="0" xfId="2" applyFont="1" applyFill="1" applyBorder="1"/>
    <xf numFmtId="0" fontId="4" fillId="0" borderId="0" xfId="1" applyFont="1" applyAlignment="1">
      <alignment horizontal="left"/>
    </xf>
    <xf numFmtId="0" fontId="4" fillId="0" borderId="11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2" fontId="7" fillId="3" borderId="1" xfId="1" applyNumberFormat="1" applyFont="1" applyFill="1" applyBorder="1" applyAlignment="1">
      <alignment horizontal="left" vertical="center"/>
    </xf>
    <xf numFmtId="0" fontId="4" fillId="4" borderId="13" xfId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14" xfId="1" applyFont="1" applyFill="1" applyBorder="1" applyAlignment="1">
      <alignment horizontal="center"/>
    </xf>
    <xf numFmtId="0" fontId="2" fillId="0" borderId="8" xfId="1" applyBorder="1" applyAlignment="1">
      <alignment horizontal="center" wrapText="1"/>
    </xf>
    <xf numFmtId="0" fontId="2" fillId="0" borderId="8" xfId="1" applyBorder="1" applyAlignment="1">
      <alignment horizontal="center"/>
    </xf>
    <xf numFmtId="1" fontId="5" fillId="0" borderId="1" xfId="1" applyNumberFormat="1" applyFont="1" applyBorder="1"/>
    <xf numFmtId="0" fontId="4" fillId="0" borderId="1" xfId="1" applyFont="1" applyBorder="1" applyAlignment="1">
      <alignment vertical="center" shrinkToFit="1"/>
    </xf>
    <xf numFmtId="1" fontId="8" fillId="0" borderId="1" xfId="3" applyNumberFormat="1" applyFont="1" applyFill="1" applyBorder="1" applyAlignment="1">
      <alignment horizontal="left" vertical="center"/>
    </xf>
    <xf numFmtId="167" fontId="8" fillId="0" borderId="1" xfId="3" applyNumberFormat="1" applyFont="1" applyFill="1" applyBorder="1" applyAlignment="1">
      <alignment horizontal="left" vertical="center"/>
    </xf>
    <xf numFmtId="166" fontId="8" fillId="0" borderId="1" xfId="3" applyFont="1" applyFill="1" applyBorder="1" applyAlignment="1">
      <alignment horizontal="left" vertical="center"/>
    </xf>
    <xf numFmtId="0" fontId="8" fillId="0" borderId="1" xfId="3" applyNumberFormat="1" applyFont="1" applyFill="1" applyBorder="1" applyAlignment="1">
      <alignment horizontal="left" vertical="center"/>
    </xf>
    <xf numFmtId="1" fontId="8" fillId="0" borderId="1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center"/>
    </xf>
    <xf numFmtId="9" fontId="8" fillId="0" borderId="1" xfId="2" applyFont="1" applyBorder="1" applyAlignment="1">
      <alignment horizontal="left" vertical="center"/>
    </xf>
    <xf numFmtId="0" fontId="3" fillId="0" borderId="10" xfId="4" applyFont="1" applyFill="1" applyBorder="1" applyAlignment="1" applyProtection="1">
      <alignment horizontal="center" vertical="center" wrapText="1"/>
      <protection locked="0"/>
    </xf>
    <xf numFmtId="49" fontId="3" fillId="0" borderId="10" xfId="4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" applyFont="1" applyFill="1" applyBorder="1" applyAlignment="1" applyProtection="1">
      <alignment horizontal="center" vertical="center" textRotation="90" wrapText="1"/>
      <protection locked="0"/>
    </xf>
    <xf numFmtId="2" fontId="3" fillId="0" borderId="15" xfId="4" applyNumberFormat="1" applyFont="1" applyFill="1" applyBorder="1" applyAlignment="1" applyProtection="1">
      <alignment horizontal="center" vertical="center" textRotation="90" wrapText="1"/>
      <protection locked="0"/>
    </xf>
    <xf numFmtId="2" fontId="3" fillId="0" borderId="16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3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7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8" xfId="4" applyNumberFormat="1" applyFont="1" applyFill="1" applyBorder="1" applyAlignment="1" applyProtection="1">
      <alignment horizontal="center" vertical="center" textRotation="90" wrapText="1"/>
      <protection hidden="1"/>
    </xf>
    <xf numFmtId="2" fontId="3" fillId="0" borderId="15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9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8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20" xfId="4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4" applyFont="1" applyFill="1" applyAlignment="1">
      <alignment horizontal="center" vertical="center" wrapText="1"/>
    </xf>
    <xf numFmtId="0" fontId="4" fillId="0" borderId="21" xfId="4" applyFont="1" applyFill="1" applyBorder="1" applyAlignment="1">
      <alignment vertical="center"/>
    </xf>
    <xf numFmtId="49" fontId="3" fillId="0" borderId="21" xfId="4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4" applyNumberFormat="1" applyFont="1" applyFill="1" applyBorder="1" applyAlignment="1" applyProtection="1">
      <alignment horizontal="center" vertical="center" wrapText="1"/>
      <protection locked="0"/>
    </xf>
    <xf numFmtId="0" fontId="4" fillId="0" borderId="21" xfId="4" applyFont="1" applyFill="1" applyBorder="1" applyAlignment="1" applyProtection="1">
      <alignment vertical="center"/>
      <protection locked="0"/>
    </xf>
    <xf numFmtId="0" fontId="3" fillId="0" borderId="21" xfId="4" applyFont="1" applyFill="1" applyBorder="1" applyAlignment="1" applyProtection="1">
      <alignment horizontal="center" vertical="center" wrapText="1"/>
      <protection locked="0"/>
    </xf>
    <xf numFmtId="2" fontId="3" fillId="0" borderId="15" xfId="4" applyNumberFormat="1" applyFont="1" applyFill="1" applyBorder="1" applyAlignment="1" applyProtection="1">
      <alignment horizontal="center" vertical="center" wrapText="1"/>
      <protection locked="0"/>
    </xf>
    <xf numFmtId="1" fontId="3" fillId="0" borderId="4" xfId="4" applyNumberFormat="1" applyFont="1" applyFill="1" applyBorder="1" applyAlignment="1" applyProtection="1">
      <alignment horizontal="center" vertical="center" wrapText="1"/>
      <protection hidden="1"/>
    </xf>
    <xf numFmtId="1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3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3" fontId="3" fillId="0" borderId="2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22" xfId="4" applyNumberFormat="1" applyFont="1" applyFill="1" applyBorder="1" applyAlignment="1" applyProtection="1">
      <alignment horizontal="center" vertical="center" textRotation="90" wrapText="1"/>
      <protection hidden="1"/>
    </xf>
    <xf numFmtId="1" fontId="18" fillId="0" borderId="1" xfId="4" applyNumberFormat="1" applyFont="1" applyFill="1" applyBorder="1" applyAlignment="1" applyProtection="1">
      <alignment horizontal="center" vertical="center" wrapText="1"/>
      <protection hidden="1"/>
    </xf>
    <xf numFmtId="1" fontId="19" fillId="0" borderId="1" xfId="4" applyNumberFormat="1" applyFont="1" applyFill="1" applyBorder="1" applyAlignment="1" applyProtection="1">
      <alignment horizontal="center" vertical="center" wrapText="1"/>
      <protection hidden="1"/>
    </xf>
    <xf numFmtId="3" fontId="19" fillId="0" borderId="1" xfId="4" applyNumberFormat="1" applyFont="1" applyFill="1" applyBorder="1" applyAlignment="1" applyProtection="1">
      <alignment horizontal="center" vertical="center" wrapText="1"/>
      <protection hidden="1"/>
    </xf>
    <xf numFmtId="3" fontId="19" fillId="0" borderId="15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22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23" xfId="4" applyNumberFormat="1" applyFont="1" applyFill="1" applyBorder="1" applyAlignment="1" applyProtection="1">
      <alignment horizontal="center" vertical="center" wrapText="1"/>
      <protection hidden="1"/>
    </xf>
    <xf numFmtId="1" fontId="3" fillId="0" borderId="0" xfId="4" applyNumberFormat="1" applyFont="1" applyFill="1" applyAlignment="1">
      <alignment horizontal="center" vertical="center" wrapText="1"/>
    </xf>
    <xf numFmtId="0" fontId="4" fillId="0" borderId="1" xfId="4" applyFont="1" applyFill="1" applyBorder="1" applyAlignment="1">
      <alignment horizontal="left" vertical="center" wrapText="1"/>
    </xf>
    <xf numFmtId="49" fontId="4" fillId="0" borderId="1" xfId="4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14" fontId="4" fillId="0" borderId="1" xfId="4" applyNumberFormat="1" applyFont="1" applyFill="1" applyBorder="1" applyAlignment="1">
      <alignment horizontal="center" vertical="center" wrapText="1"/>
    </xf>
    <xf numFmtId="0" fontId="4" fillId="0" borderId="1" xfId="6" applyFont="1" applyFill="1" applyBorder="1" applyAlignment="1" applyProtection="1">
      <alignment horizontal="center" vertical="center" wrapText="1"/>
    </xf>
    <xf numFmtId="2" fontId="4" fillId="0" borderId="15" xfId="4" applyNumberFormat="1" applyFont="1" applyFill="1" applyBorder="1" applyAlignment="1">
      <alignment horizontal="center" vertical="center" wrapText="1"/>
    </xf>
    <xf numFmtId="2" fontId="4" fillId="0" borderId="4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1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2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24" xfId="4" applyNumberFormat="1" applyFont="1" applyFill="1" applyBorder="1" applyAlignment="1" applyProtection="1">
      <alignment horizontal="center" vertical="center" wrapText="1"/>
      <protection hidden="1"/>
    </xf>
    <xf numFmtId="2" fontId="20" fillId="0" borderId="1" xfId="4" applyNumberFormat="1" applyFont="1" applyFill="1" applyBorder="1" applyAlignment="1" applyProtection="1">
      <alignment horizontal="center" vertical="center" wrapText="1"/>
      <protection hidden="1"/>
    </xf>
    <xf numFmtId="2" fontId="21" fillId="0" borderId="1" xfId="4" applyNumberFormat="1" applyFont="1" applyFill="1" applyBorder="1" applyAlignment="1" applyProtection="1">
      <alignment horizontal="center" vertical="center" wrapText="1"/>
      <protection hidden="1"/>
    </xf>
    <xf numFmtId="2" fontId="21" fillId="0" borderId="15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19" xfId="4" applyNumberFormat="1" applyFont="1" applyFill="1" applyBorder="1" applyAlignment="1" applyProtection="1">
      <alignment horizontal="center" vertical="center" wrapText="1"/>
      <protection hidden="1"/>
    </xf>
    <xf numFmtId="168" fontId="4" fillId="0" borderId="4" xfId="4" applyNumberFormat="1" applyFont="1" applyFill="1" applyBorder="1" applyAlignment="1" applyProtection="1">
      <alignment horizontal="center" vertical="center" wrapText="1"/>
      <protection hidden="1"/>
    </xf>
    <xf numFmtId="168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168" fontId="4" fillId="0" borderId="1" xfId="4" applyNumberFormat="1" applyFont="1" applyFill="1" applyBorder="1" applyAlignment="1" applyProtection="1">
      <alignment horizontal="center" vertical="center" wrapText="1"/>
      <protection hidden="1"/>
    </xf>
    <xf numFmtId="14" fontId="22" fillId="0" borderId="1" xfId="5" applyNumberFormat="1" applyFont="1" applyFill="1" applyBorder="1" applyAlignment="1" applyProtection="1">
      <alignment horizontal="center" vertical="center" wrapText="1"/>
    </xf>
    <xf numFmtId="2" fontId="3" fillId="0" borderId="4" xfId="4" applyNumberFormat="1" applyFont="1" applyFill="1" applyBorder="1" applyAlignment="1" applyProtection="1">
      <alignment horizontal="center" vertical="center" wrapText="1"/>
      <protection hidden="1"/>
    </xf>
    <xf numFmtId="2" fontId="9" fillId="0" borderId="1" xfId="4" applyNumberFormat="1" applyFont="1" applyFill="1" applyBorder="1" applyAlignment="1" applyProtection="1">
      <alignment horizontal="center" vertical="center" wrapText="1"/>
      <protection hidden="1"/>
    </xf>
    <xf numFmtId="49" fontId="4" fillId="0" borderId="1" xfId="4" quotePrefix="1" applyNumberFormat="1" applyFont="1" applyFill="1" applyBorder="1" applyAlignment="1">
      <alignment horizontal="center" vertical="center" wrapText="1"/>
    </xf>
    <xf numFmtId="0" fontId="7" fillId="0" borderId="1" xfId="7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vertical="center" wrapText="1"/>
    </xf>
    <xf numFmtId="49" fontId="4" fillId="0" borderId="0" xfId="4" applyNumberFormat="1" applyFont="1" applyFill="1" applyAlignment="1">
      <alignment horizontal="center" vertical="center" wrapText="1"/>
    </xf>
    <xf numFmtId="2" fontId="4" fillId="0" borderId="0" xfId="4" applyNumberFormat="1" applyFont="1" applyFill="1" applyAlignment="1">
      <alignment horizontal="center" vertical="center" wrapText="1"/>
    </xf>
    <xf numFmtId="2" fontId="4" fillId="0" borderId="0" xfId="4" applyNumberFormat="1" applyFont="1" applyFill="1" applyAlignment="1" applyProtection="1">
      <alignment horizontal="center" vertical="center" wrapText="1"/>
      <protection hidden="1"/>
    </xf>
    <xf numFmtId="2" fontId="3" fillId="0" borderId="0" xfId="4" applyNumberFormat="1" applyFont="1" applyFill="1" applyAlignment="1" applyProtection="1">
      <alignment horizontal="center" vertical="center" wrapText="1"/>
      <protection hidden="1"/>
    </xf>
    <xf numFmtId="2" fontId="20" fillId="0" borderId="0" xfId="4" applyNumberFormat="1" applyFont="1" applyFill="1" applyAlignment="1" applyProtection="1">
      <alignment horizontal="center" vertical="center" wrapText="1"/>
      <protection hidden="1"/>
    </xf>
    <xf numFmtId="2" fontId="21" fillId="0" borderId="0" xfId="4" applyNumberFormat="1" applyFont="1" applyFill="1" applyAlignment="1" applyProtection="1">
      <alignment horizontal="center" vertical="center" wrapText="1"/>
      <protection hidden="1"/>
    </xf>
    <xf numFmtId="2" fontId="4" fillId="0" borderId="0" xfId="4" applyNumberFormat="1" applyFont="1" applyFill="1" applyAlignment="1" applyProtection="1">
      <alignment vertical="center" wrapText="1"/>
      <protection hidden="1"/>
    </xf>
    <xf numFmtId="2" fontId="3" fillId="0" borderId="0" xfId="4" applyNumberFormat="1" applyFont="1" applyFill="1" applyAlignment="1" applyProtection="1">
      <alignment vertical="center" wrapText="1"/>
      <protection hidden="1"/>
    </xf>
  </cellXfs>
  <cellStyles count="8">
    <cellStyle name="Hyperlink_Liste der Prüfzeugnisse" xfId="6" xr:uid="{7E1933E5-A051-4357-B013-1D830B60A089}"/>
    <cellStyle name="Komma 2" xfId="3" xr:uid="{81F47C51-6BA5-4F22-9251-1B424ED8EAB1}"/>
    <cellStyle name="Link 2" xfId="5" xr:uid="{00D9FD48-AB62-4A62-BFB8-30CD3A71B425}"/>
    <cellStyle name="Prozent 2" xfId="2" xr:uid="{D730B989-AC12-4A5C-8B77-CD67A814A72C}"/>
    <cellStyle name="Standard" xfId="0" builtinId="0"/>
    <cellStyle name="Standard 2" xfId="1" xr:uid="{121B5A72-9882-471E-B3F6-95F6FD6BD3D1}"/>
    <cellStyle name="Standard 2 2" xfId="4" xr:uid="{8667230B-5DE8-47AD-A8C0-01D19AB8DC15}"/>
    <cellStyle name="Standard 6" xfId="7" xr:uid="{20AFA538-8CD8-4534-8762-09F9BA62A077}"/>
  </cellStyles>
  <dxfs count="41"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indexed="17"/>
      </font>
      <fill>
        <patternFill>
          <bgColor indexed="42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17"/>
      </font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uelheim\DS_Plan\00_G_32K\21_PROJEKTE_3800_FF\3890\6_BERECHNUNGEN\Schall\K&#228;lte-%20Zentrale%20UG%20Anbau%20an%20Bibliothek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im\AppData\Local\Microsoft\Windows\INetCache\Content.Outlook\RC8PSA3V\PLANO%2040%20A2%201800x300%20WG%20black%20allseitig.xlsx" TargetMode="External"/><Relationship Id="rId1" Type="http://schemas.openxmlformats.org/officeDocument/2006/relationships/externalLinkPath" Target="file:///C:\Users\rim\AppData\Local\Microsoft\Windows\INetCache\Content.Outlook\RC8PSA3V\PLANO%2040%20A2%201800x300%20WG%20black%20allseitig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Projektleiter\Brandl%20Leonhard\pinta_acoustic\Kalkulationen\_Vorlagen_\FBc%2085122b%20Kalkulationsblatt%20Akustik%20auto.xlsx" TargetMode="External"/><Relationship Id="rId1" Type="http://schemas.openxmlformats.org/officeDocument/2006/relationships/externalLinkPath" Target="file:///\\fural2\Furalsysteme\technik\Projektleiter\Brandl%20Leonhard\pinta_acoustic\Kalkulationen\_Vorlagen_\FBc%2085122b%20Kalkulationsblatt%20Akustik%20au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aweidich\AppData\Local\Microsoft\Windows\Temporary%20Internet%20Files\OLK9BF7\Maschinenstundensat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Relationship Id="rId1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ückrechnung SQ1"/>
      <sheetName val="Absorptionsfläche Kältezentrale"/>
      <sheetName val="Absorptionsfläche Bibliothek"/>
      <sheetName val="Schalleistungspegel"/>
      <sheetName val="Schalldämmaß"/>
      <sheetName val="Schallpegel"/>
      <sheetName val="bewertets Schalldämmaß"/>
      <sheetName val="NHZ-Absorptionswerte "/>
      <sheetName val="Tabel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he"/>
      <sheetName val="MSS_2024-11"/>
    </sheetNames>
    <sheetDataSet>
      <sheetData sheetId="0">
        <row r="2">
          <cell r="C2" t="str">
            <v xml:space="preserve">PLANO </v>
          </cell>
          <cell r="E2" t="str">
            <v xml:space="preserve">A2 </v>
          </cell>
          <cell r="F2" t="str">
            <v xml:space="preserve">WG </v>
          </cell>
          <cell r="G2" t="str">
            <v xml:space="preserve">black </v>
          </cell>
          <cell r="I2" t="str">
            <v>allseitig</v>
          </cell>
        </row>
        <row r="4">
          <cell r="K4">
            <v>10</v>
          </cell>
        </row>
        <row r="5">
          <cell r="K5">
            <v>1</v>
          </cell>
        </row>
        <row r="6">
          <cell r="E6">
            <v>1800</v>
          </cell>
          <cell r="F6">
            <v>300</v>
          </cell>
          <cell r="G6">
            <v>40</v>
          </cell>
        </row>
        <row r="10">
          <cell r="J10">
            <v>0.05</v>
          </cell>
        </row>
      </sheetData>
      <sheetData sheetId="1" refreshError="1"/>
      <sheetData sheetId="2">
        <row r="3">
          <cell r="J3">
            <v>2500</v>
          </cell>
          <cell r="M3">
            <v>23937</v>
          </cell>
          <cell r="N3">
            <v>23937</v>
          </cell>
        </row>
        <row r="4">
          <cell r="J4">
            <v>1250</v>
          </cell>
        </row>
        <row r="5">
          <cell r="J5">
            <v>230</v>
          </cell>
        </row>
        <row r="6">
          <cell r="J6">
            <v>2500</v>
          </cell>
          <cell r="M6">
            <v>1</v>
          </cell>
        </row>
        <row r="7">
          <cell r="J7">
            <v>1250</v>
          </cell>
        </row>
        <row r="8">
          <cell r="J8">
            <v>230</v>
          </cell>
        </row>
        <row r="9">
          <cell r="J9">
            <v>2550</v>
          </cell>
          <cell r="N9">
            <v>0</v>
          </cell>
        </row>
        <row r="10">
          <cell r="J10">
            <v>680</v>
          </cell>
          <cell r="N10">
            <v>0</v>
          </cell>
        </row>
        <row r="11">
          <cell r="J11">
            <v>680</v>
          </cell>
          <cell r="N11">
            <v>0</v>
          </cell>
        </row>
        <row r="12">
          <cell r="N12">
            <v>0</v>
          </cell>
        </row>
        <row r="13">
          <cell r="J13">
            <v>4</v>
          </cell>
          <cell r="N13">
            <v>0</v>
          </cell>
        </row>
        <row r="14">
          <cell r="J14">
            <v>5</v>
          </cell>
          <cell r="N14">
            <v>0</v>
          </cell>
        </row>
        <row r="15">
          <cell r="C15" t="str">
            <v xml:space="preserve"> rund ø</v>
          </cell>
          <cell r="N15">
            <v>0</v>
          </cell>
        </row>
        <row r="16">
          <cell r="N16">
            <v>0</v>
          </cell>
        </row>
        <row r="17">
          <cell r="N17">
            <v>0</v>
          </cell>
        </row>
        <row r="18">
          <cell r="N18">
            <v>0</v>
          </cell>
        </row>
        <row r="19">
          <cell r="N19">
            <v>0</v>
          </cell>
        </row>
        <row r="20">
          <cell r="N20">
            <v>1</v>
          </cell>
        </row>
        <row r="21">
          <cell r="N21">
            <v>0</v>
          </cell>
        </row>
        <row r="22">
          <cell r="N22">
            <v>0</v>
          </cell>
        </row>
        <row r="23">
          <cell r="J23">
            <v>16</v>
          </cell>
          <cell r="N23">
            <v>0</v>
          </cell>
        </row>
        <row r="24">
          <cell r="N24">
            <v>0</v>
          </cell>
        </row>
        <row r="25">
          <cell r="N25">
            <v>0</v>
          </cell>
        </row>
        <row r="26">
          <cell r="D26">
            <v>5</v>
          </cell>
          <cell r="J26">
            <v>32</v>
          </cell>
          <cell r="N26">
            <v>1</v>
          </cell>
        </row>
        <row r="27">
          <cell r="J27">
            <v>2</v>
          </cell>
          <cell r="N27">
            <v>0</v>
          </cell>
        </row>
        <row r="28">
          <cell r="J28">
            <v>1</v>
          </cell>
          <cell r="N28">
            <v>0</v>
          </cell>
        </row>
        <row r="29">
          <cell r="D29">
            <v>3</v>
          </cell>
          <cell r="N29">
            <v>0</v>
          </cell>
        </row>
        <row r="30">
          <cell r="D30">
            <v>14.82</v>
          </cell>
          <cell r="J30" t="str">
            <v xml:space="preserve"> = ca. 5 m²</v>
          </cell>
        </row>
        <row r="31">
          <cell r="N31">
            <v>0</v>
          </cell>
        </row>
        <row r="32">
          <cell r="N32">
            <v>1</v>
          </cell>
        </row>
        <row r="33">
          <cell r="N33">
            <v>0</v>
          </cell>
        </row>
        <row r="36">
          <cell r="D36">
            <v>3</v>
          </cell>
          <cell r="N36">
            <v>0</v>
          </cell>
        </row>
        <row r="37">
          <cell r="N37">
            <v>0</v>
          </cell>
        </row>
        <row r="38">
          <cell r="N38">
            <v>1</v>
          </cell>
        </row>
        <row r="39">
          <cell r="N39">
            <v>0</v>
          </cell>
        </row>
        <row r="40">
          <cell r="N40">
            <v>0</v>
          </cell>
        </row>
        <row r="41">
          <cell r="D41">
            <v>4.2</v>
          </cell>
          <cell r="N41">
            <v>1</v>
          </cell>
        </row>
        <row r="43">
          <cell r="D43">
            <v>0.25</v>
          </cell>
        </row>
        <row r="46">
          <cell r="D46">
            <v>2600</v>
          </cell>
          <cell r="J46">
            <v>2500</v>
          </cell>
        </row>
        <row r="47">
          <cell r="D47">
            <v>100</v>
          </cell>
        </row>
        <row r="48">
          <cell r="J48">
            <v>18790</v>
          </cell>
        </row>
        <row r="49">
          <cell r="J49" t="str">
            <v/>
          </cell>
        </row>
        <row r="51">
          <cell r="N51">
            <v>15</v>
          </cell>
        </row>
        <row r="52">
          <cell r="D52">
            <v>0</v>
          </cell>
          <cell r="J52">
            <v>50</v>
          </cell>
          <cell r="N52">
            <v>1.5</v>
          </cell>
        </row>
        <row r="53">
          <cell r="J53">
            <v>2600</v>
          </cell>
          <cell r="N53">
            <v>2.5499999999999998</v>
          </cell>
        </row>
        <row r="54">
          <cell r="J54">
            <v>3100</v>
          </cell>
        </row>
        <row r="59">
          <cell r="D59">
            <v>0.65</v>
          </cell>
          <cell r="K59">
            <v>2</v>
          </cell>
        </row>
        <row r="62">
          <cell r="K62">
            <v>0</v>
          </cell>
        </row>
        <row r="64">
          <cell r="D64">
            <v>7.4999999999999997E-2</v>
          </cell>
        </row>
        <row r="66">
          <cell r="K66">
            <v>0.3</v>
          </cell>
        </row>
        <row r="67">
          <cell r="K67">
            <v>1.3</v>
          </cell>
        </row>
        <row r="73">
          <cell r="K73">
            <v>0.64</v>
          </cell>
        </row>
        <row r="76">
          <cell r="K76">
            <v>1.5</v>
          </cell>
        </row>
        <row r="80">
          <cell r="F80">
            <v>140</v>
          </cell>
        </row>
        <row r="82">
          <cell r="K82">
            <v>0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asch.daten_2024"/>
    </sheetNames>
    <sheetDataSet>
      <sheetData sheetId="0">
        <row r="2">
          <cell r="D2" t="str">
            <v xml:space="preserve">D600 </v>
          </cell>
          <cell r="E2" t="str">
            <v>Std. sw</v>
          </cell>
          <cell r="G2">
            <v>37</v>
          </cell>
          <cell r="H2" t="str">
            <v>eingeschweißt</v>
          </cell>
          <cell r="I2" t="str">
            <v>Carpenter</v>
          </cell>
        </row>
        <row r="3">
          <cell r="I3">
            <v>110</v>
          </cell>
        </row>
        <row r="5">
          <cell r="K5">
            <v>45</v>
          </cell>
        </row>
      </sheetData>
      <sheetData sheetId="1" refreshError="1"/>
      <sheetData sheetId="2" refreshError="1"/>
      <sheetData sheetId="3">
        <row r="3">
          <cell r="S3">
            <v>48</v>
          </cell>
        </row>
        <row r="5">
          <cell r="S5">
            <v>37</v>
          </cell>
        </row>
        <row r="7">
          <cell r="S7">
            <v>23</v>
          </cell>
        </row>
        <row r="8">
          <cell r="S8">
            <v>0.63636363636363635</v>
          </cell>
        </row>
        <row r="9">
          <cell r="S9">
            <v>87</v>
          </cell>
        </row>
        <row r="13">
          <cell r="S13">
            <v>0.58823529411764708</v>
          </cell>
        </row>
        <row r="16">
          <cell r="S16">
            <v>0.66</v>
          </cell>
        </row>
        <row r="18">
          <cell r="S18">
            <v>0.20959999999999998</v>
          </cell>
        </row>
        <row r="19">
          <cell r="S19">
            <v>0.8</v>
          </cell>
        </row>
        <row r="21">
          <cell r="E21">
            <v>1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1</v>
          </cell>
        </row>
        <row r="25">
          <cell r="E25">
            <v>0</v>
          </cell>
          <cell r="S25">
            <v>8640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  <cell r="S28" t="str">
            <v>S</v>
          </cell>
        </row>
        <row r="29">
          <cell r="E29">
            <v>0</v>
          </cell>
          <cell r="S29">
            <v>52691</v>
          </cell>
        </row>
        <row r="30">
          <cell r="S30">
            <v>0</v>
          </cell>
        </row>
        <row r="31">
          <cell r="S31">
            <v>11028</v>
          </cell>
        </row>
        <row r="56">
          <cell r="S56">
            <v>11003</v>
          </cell>
        </row>
        <row r="57">
          <cell r="S57">
            <v>11004</v>
          </cell>
        </row>
      </sheetData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Materialbasis"/>
      <sheetName val="Mathe"/>
      <sheetName val="Masch.daten_2024"/>
    </sheetNames>
    <sheetDataSet>
      <sheetData sheetId="0" refreshError="1"/>
      <sheetData sheetId="1" refreshError="1"/>
      <sheetData sheetId="2">
        <row r="3">
          <cell r="J3">
            <v>2500</v>
          </cell>
        </row>
        <row r="30">
          <cell r="N30">
            <v>0</v>
          </cell>
        </row>
      </sheetData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SS_2024-11"/>
    </sheetNames>
    <sheetDataSet>
      <sheetData sheetId="0">
        <row r="2">
          <cell r="C2" t="str">
            <v xml:space="preserve">Produkt </v>
          </cell>
        </row>
      </sheetData>
      <sheetData sheetId="1"/>
      <sheetData sheetId="2"/>
      <sheetData sheetId="3">
        <row r="3">
          <cell r="J3">
            <v>2500</v>
          </cell>
        </row>
        <row r="30">
          <cell r="N30">
            <v>0</v>
          </cell>
        </row>
      </sheetData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chinenstundensatz"/>
      <sheetName val="hilfswerte"/>
    </sheetNames>
    <sheetDataSet>
      <sheetData sheetId="0" refreshError="1"/>
      <sheetData sheetId="1" refreshError="1">
        <row r="1">
          <cell r="A1" t="str">
            <v>pro Monat</v>
          </cell>
          <cell r="B1">
            <v>0</v>
          </cell>
        </row>
        <row r="2">
          <cell r="A2" t="str">
            <v>pro Jahr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etzungen"/>
      <sheetName val="ÜbersetzungenKurz"/>
      <sheetName val="Allgemeine Infos"/>
      <sheetName val="Materialvergleich"/>
      <sheetName val="Materialbasis Pinta"/>
      <sheetName val="Decke"/>
      <sheetName val="Segel"/>
      <sheetName val="Baffel"/>
      <sheetName val="Akustikwände, L-Absorber"/>
      <sheetName val="Längsschalldämmung"/>
      <sheetName val="Soft Akustik"/>
      <sheetName val="Perforationsvergleich"/>
      <sheetName val="AlphaW Berechnung"/>
      <sheetName val="Ergebnisblatt"/>
      <sheetName val="AlphaW Berechnung_Segel"/>
      <sheetName val="Ergebnisblatt_Seg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8838C-9AA5-48FC-964B-A38978F65B12}">
  <sheetPr codeName="Tabelle4"/>
  <dimension ref="A1:AK274"/>
  <sheetViews>
    <sheetView topLeftCell="C1" zoomScaleNormal="100" workbookViewId="0">
      <pane ySplit="2" topLeftCell="A3" activePane="bottomLeft" state="frozen"/>
      <selection pane="bottomLeft" activeCell="F1" sqref="F1"/>
    </sheetView>
  </sheetViews>
  <sheetFormatPr baseColWidth="10" defaultColWidth="11.42578125" defaultRowHeight="12"/>
  <cols>
    <col min="1" max="1" width="24.42578125" style="1" bestFit="1" customWidth="1"/>
    <col min="2" max="2" width="26.140625" style="1" bestFit="1" customWidth="1"/>
    <col min="3" max="3" width="17" style="1" bestFit="1" customWidth="1"/>
    <col min="4" max="4" width="5.42578125" style="1" customWidth="1"/>
    <col min="5" max="5" width="6.5703125" style="1" customWidth="1"/>
    <col min="6" max="6" width="75" style="1" bestFit="1" customWidth="1"/>
    <col min="7" max="7" width="54.85546875" style="1" customWidth="1"/>
    <col min="8" max="8" width="24.5703125" style="1" bestFit="1" customWidth="1"/>
    <col min="9" max="9" width="16.28515625" style="1" bestFit="1" customWidth="1"/>
    <col min="10" max="10" width="21.28515625" style="1" bestFit="1" customWidth="1"/>
    <col min="11" max="11" width="11.5703125" style="1" bestFit="1" customWidth="1"/>
    <col min="12" max="12" width="22.42578125" style="3" bestFit="1" customWidth="1"/>
    <col min="13" max="13" width="4.85546875" style="44" bestFit="1" customWidth="1"/>
    <col min="14" max="14" width="4.85546875" style="45" bestFit="1" customWidth="1"/>
    <col min="15" max="15" width="4.85546875" style="46" bestFit="1" customWidth="1"/>
    <col min="16" max="16" width="4.85546875" style="44" bestFit="1" customWidth="1"/>
    <col min="17" max="17" width="4.85546875" style="45" bestFit="1" customWidth="1"/>
    <col min="18" max="18" width="4.85546875" style="46" bestFit="1" customWidth="1"/>
    <col min="19" max="19" width="4.85546875" style="44" bestFit="1" customWidth="1"/>
    <col min="20" max="20" width="4.85546875" style="45" bestFit="1" customWidth="1"/>
    <col min="21" max="21" width="4.85546875" style="46" bestFit="1" customWidth="1"/>
    <col min="22" max="22" width="4.85546875" style="44" bestFit="1" customWidth="1"/>
    <col min="23" max="23" width="5.7109375" style="45" bestFit="1" customWidth="1"/>
    <col min="24" max="24" width="5.7109375" style="46" bestFit="1" customWidth="1"/>
    <col min="25" max="25" width="5.7109375" style="44" bestFit="1" customWidth="1"/>
    <col min="26" max="26" width="5.7109375" style="45" bestFit="1" customWidth="1"/>
    <col min="27" max="27" width="5.7109375" style="46" bestFit="1" customWidth="1"/>
    <col min="28" max="28" width="5.7109375" style="44" bestFit="1" customWidth="1"/>
    <col min="29" max="29" width="5.7109375" style="45" bestFit="1" customWidth="1"/>
    <col min="30" max="30" width="5.7109375" style="47" bestFit="1" customWidth="1"/>
    <col min="31" max="31" width="2" style="48" customWidth="1"/>
    <col min="32" max="37" width="7.140625" style="45" customWidth="1"/>
    <col min="38" max="16384" width="11.42578125" style="1"/>
  </cols>
  <sheetData>
    <row r="1" spans="1:37" ht="24.75" customHeight="1">
      <c r="M1" s="4" t="s">
        <v>0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5"/>
      <c r="AE1" s="6"/>
      <c r="AF1" s="7" t="s">
        <v>1</v>
      </c>
      <c r="AG1" s="8"/>
      <c r="AH1" s="8"/>
      <c r="AI1" s="8"/>
      <c r="AJ1" s="8"/>
      <c r="AK1" s="9"/>
    </row>
    <row r="2" spans="1:37" s="10" customFormat="1" ht="24">
      <c r="A2" s="10" t="s">
        <v>2</v>
      </c>
      <c r="B2" s="10" t="s">
        <v>3</v>
      </c>
      <c r="C2" s="11" t="s">
        <v>4</v>
      </c>
      <c r="D2" s="10" t="s">
        <v>6</v>
      </c>
      <c r="E2" s="10" t="s">
        <v>7</v>
      </c>
      <c r="F2" s="10" t="s">
        <v>8</v>
      </c>
      <c r="G2" s="10" t="s">
        <v>9</v>
      </c>
      <c r="H2" s="10" t="s">
        <v>10</v>
      </c>
      <c r="I2" s="10" t="s">
        <v>11</v>
      </c>
      <c r="J2" s="10" t="s">
        <v>12</v>
      </c>
      <c r="K2" s="10" t="s">
        <v>13</v>
      </c>
      <c r="L2" s="12" t="s">
        <v>14</v>
      </c>
      <c r="M2" s="13">
        <v>100</v>
      </c>
      <c r="N2" s="14">
        <v>125</v>
      </c>
      <c r="O2" s="15">
        <v>160</v>
      </c>
      <c r="P2" s="13">
        <v>200</v>
      </c>
      <c r="Q2" s="14">
        <v>250</v>
      </c>
      <c r="R2" s="15">
        <v>315</v>
      </c>
      <c r="S2" s="13">
        <v>400</v>
      </c>
      <c r="T2" s="14">
        <v>500</v>
      </c>
      <c r="U2" s="15">
        <v>630</v>
      </c>
      <c r="V2" s="13">
        <v>800</v>
      </c>
      <c r="W2" s="14">
        <v>1000</v>
      </c>
      <c r="X2" s="15">
        <v>1250</v>
      </c>
      <c r="Y2" s="13">
        <v>1600</v>
      </c>
      <c r="Z2" s="14">
        <v>2000</v>
      </c>
      <c r="AA2" s="15">
        <v>2500</v>
      </c>
      <c r="AB2" s="13">
        <v>3150</v>
      </c>
      <c r="AC2" s="14">
        <v>4000</v>
      </c>
      <c r="AD2" s="16">
        <v>5000</v>
      </c>
      <c r="AE2" s="17" t="s">
        <v>15</v>
      </c>
      <c r="AF2" s="18">
        <v>125</v>
      </c>
      <c r="AG2" s="18">
        <v>250</v>
      </c>
      <c r="AH2" s="18">
        <v>500</v>
      </c>
      <c r="AI2" s="18">
        <v>1000</v>
      </c>
      <c r="AJ2" s="18">
        <v>2000</v>
      </c>
      <c r="AK2" s="18">
        <v>4000</v>
      </c>
    </row>
    <row r="3" spans="1:37">
      <c r="A3" s="1" t="s">
        <v>16</v>
      </c>
      <c r="B3" s="1" t="s">
        <v>17</v>
      </c>
      <c r="C3" s="21" t="s">
        <v>18</v>
      </c>
      <c r="D3" s="23">
        <v>50</v>
      </c>
      <c r="E3" s="22" t="s">
        <v>20</v>
      </c>
      <c r="F3" s="22" t="s">
        <v>21</v>
      </c>
      <c r="G3" s="22"/>
      <c r="H3" s="22"/>
      <c r="I3" s="22"/>
      <c r="J3" s="1" t="s">
        <v>22</v>
      </c>
      <c r="K3" s="22" t="s">
        <v>23</v>
      </c>
      <c r="L3" s="24" t="s">
        <v>24</v>
      </c>
      <c r="M3" s="25">
        <v>0.04</v>
      </c>
      <c r="N3" s="26">
        <v>0.04</v>
      </c>
      <c r="O3" s="27">
        <v>0.09</v>
      </c>
      <c r="P3" s="25">
        <v>0.1</v>
      </c>
      <c r="Q3" s="26">
        <v>0.13</v>
      </c>
      <c r="R3" s="27">
        <v>0.19</v>
      </c>
      <c r="S3" s="25">
        <v>0.26</v>
      </c>
      <c r="T3" s="26">
        <v>0.36</v>
      </c>
      <c r="U3" s="27">
        <v>0.48</v>
      </c>
      <c r="V3" s="25">
        <v>0.62</v>
      </c>
      <c r="W3" s="26">
        <v>0.72</v>
      </c>
      <c r="X3" s="27">
        <v>0.84</v>
      </c>
      <c r="Y3" s="25">
        <v>0.94</v>
      </c>
      <c r="Z3" s="26">
        <v>0.98</v>
      </c>
      <c r="AA3" s="27">
        <v>0.98</v>
      </c>
      <c r="AB3" s="25">
        <v>0.91</v>
      </c>
      <c r="AC3" s="26">
        <v>0.72</v>
      </c>
      <c r="AD3" s="28">
        <v>0.75</v>
      </c>
      <c r="AE3" s="29"/>
      <c r="AF3" s="26">
        <f t="shared" ref="AF3:AF64" si="0">IF(AVERAGE(M3:O3)&lt;1.01,ROUND(AVERAGE(M3:O3)/0.05,0)*0.05,1)</f>
        <v>0.05</v>
      </c>
      <c r="AG3" s="26">
        <f t="shared" ref="AG3:AG64" si="1">IF(AVERAGE(P3:R3)&lt;1.01,ROUND(AVERAGE(P3:R3)/0.05,0)*0.05,1)</f>
        <v>0.15000000000000002</v>
      </c>
      <c r="AH3" s="26">
        <f t="shared" ref="AH3:AH64" si="2">IF(AVERAGE(S3:U3)&lt;1.01,ROUND(AVERAGE(S3:U3)/0.05,0)*0.05,1)</f>
        <v>0.35000000000000003</v>
      </c>
      <c r="AI3" s="26">
        <f t="shared" ref="AI3:AI64" si="3">IF(AVERAGE(V3:X3)&lt;1.01,ROUND(AVERAGE(V3:X3)/0.05,0)*0.05,1)</f>
        <v>0.75</v>
      </c>
      <c r="AJ3" s="26">
        <f t="shared" ref="AJ3:AJ64" si="4">IF(AVERAGE(Y3:AA3)&lt;1.01,ROUND(AVERAGE(Y3:AA3)/0.05,0)*0.05,1)</f>
        <v>0.95000000000000007</v>
      </c>
      <c r="AK3" s="26">
        <f t="shared" ref="AK3:AK64" si="5">IF(AVERAGE(AB3:AD3)&lt;1.01,ROUND(AVERAGE(AB3:AD3)/0.05,0)*0.05,1)</f>
        <v>0.8</v>
      </c>
    </row>
    <row r="4" spans="1:37">
      <c r="A4" s="1" t="s">
        <v>25</v>
      </c>
      <c r="B4" s="1" t="s">
        <v>26</v>
      </c>
      <c r="C4" s="30" t="s">
        <v>27</v>
      </c>
      <c r="D4" s="23">
        <v>200</v>
      </c>
      <c r="E4" s="22" t="s">
        <v>20</v>
      </c>
      <c r="F4" s="22" t="s">
        <v>21</v>
      </c>
      <c r="G4" s="22"/>
      <c r="H4" s="22"/>
      <c r="I4" s="22"/>
      <c r="J4" s="1" t="s">
        <v>28</v>
      </c>
      <c r="K4" s="22" t="s">
        <v>29</v>
      </c>
      <c r="L4" s="24" t="s">
        <v>30</v>
      </c>
      <c r="M4" s="25">
        <v>0.18</v>
      </c>
      <c r="N4" s="26">
        <v>0.28999999999999998</v>
      </c>
      <c r="O4" s="27">
        <v>0.56999999999999995</v>
      </c>
      <c r="P4" s="25">
        <v>0.66</v>
      </c>
      <c r="Q4" s="26">
        <v>0.8</v>
      </c>
      <c r="R4" s="27">
        <v>0.83</v>
      </c>
      <c r="S4" s="25">
        <v>0.91</v>
      </c>
      <c r="T4" s="26">
        <v>0.94</v>
      </c>
      <c r="U4" s="27">
        <v>0.89</v>
      </c>
      <c r="V4" s="25">
        <v>0.7</v>
      </c>
      <c r="W4" s="26">
        <v>0.66</v>
      </c>
      <c r="X4" s="27">
        <v>0.77</v>
      </c>
      <c r="Y4" s="25">
        <v>0.8</v>
      </c>
      <c r="Z4" s="26">
        <v>0.79</v>
      </c>
      <c r="AA4" s="27">
        <v>0.83</v>
      </c>
      <c r="AB4" s="25">
        <v>0.82</v>
      </c>
      <c r="AC4" s="26">
        <v>0.85</v>
      </c>
      <c r="AD4" s="28">
        <v>0.8</v>
      </c>
      <c r="AE4" s="29"/>
      <c r="AF4" s="26">
        <f t="shared" si="0"/>
        <v>0.35000000000000003</v>
      </c>
      <c r="AG4" s="26">
        <f t="shared" si="1"/>
        <v>0.75</v>
      </c>
      <c r="AH4" s="26">
        <f t="shared" si="2"/>
        <v>0.9</v>
      </c>
      <c r="AI4" s="26">
        <f t="shared" si="3"/>
        <v>0.70000000000000007</v>
      </c>
      <c r="AJ4" s="26">
        <f t="shared" si="4"/>
        <v>0.8</v>
      </c>
      <c r="AK4" s="26">
        <f t="shared" si="5"/>
        <v>0.8</v>
      </c>
    </row>
    <row r="5" spans="1:37">
      <c r="B5" s="1" t="s">
        <v>31</v>
      </c>
      <c r="C5" s="31" t="s">
        <v>32</v>
      </c>
      <c r="D5" s="23">
        <v>200</v>
      </c>
      <c r="E5" s="22" t="s">
        <v>20</v>
      </c>
      <c r="F5" s="22" t="s">
        <v>33</v>
      </c>
      <c r="G5" s="22"/>
      <c r="H5" s="22"/>
      <c r="I5" s="22"/>
      <c r="J5" s="32" t="s">
        <v>34</v>
      </c>
      <c r="K5" s="32" t="s">
        <v>35</v>
      </c>
      <c r="L5" s="33" t="str">
        <f>"NRC = "&amp;IF(AVERAGE(AF5:AK5)&lt;1.01,ROUND(AVERAGE(AF5:AK5)/0.05,0)*0.05,1)</f>
        <v>NRC = 0,65</v>
      </c>
      <c r="M5" s="25">
        <v>0.2</v>
      </c>
      <c r="N5" s="26">
        <v>0.41</v>
      </c>
      <c r="O5" s="27">
        <v>0.64</v>
      </c>
      <c r="P5" s="25">
        <v>0.71</v>
      </c>
      <c r="Q5" s="26">
        <v>0.73</v>
      </c>
      <c r="R5" s="27">
        <v>0.75</v>
      </c>
      <c r="S5" s="25">
        <v>0.75</v>
      </c>
      <c r="T5" s="26">
        <v>0.76</v>
      </c>
      <c r="U5" s="27">
        <v>0.72</v>
      </c>
      <c r="V5" s="25">
        <v>0.67</v>
      </c>
      <c r="W5" s="26">
        <v>0.72</v>
      </c>
      <c r="X5" s="27">
        <v>0.75</v>
      </c>
      <c r="Y5" s="25">
        <v>0.71</v>
      </c>
      <c r="Z5" s="26">
        <v>0.7</v>
      </c>
      <c r="AA5" s="27">
        <v>0.7</v>
      </c>
      <c r="AB5" s="25">
        <v>0.7</v>
      </c>
      <c r="AC5" s="26">
        <v>0.73</v>
      </c>
      <c r="AD5" s="28">
        <v>0.73</v>
      </c>
      <c r="AE5" s="34"/>
      <c r="AF5" s="26">
        <f t="shared" si="0"/>
        <v>0.4</v>
      </c>
      <c r="AG5" s="26">
        <f t="shared" si="1"/>
        <v>0.75</v>
      </c>
      <c r="AH5" s="26">
        <f t="shared" si="2"/>
        <v>0.75</v>
      </c>
      <c r="AI5" s="26">
        <f t="shared" si="3"/>
        <v>0.70000000000000007</v>
      </c>
      <c r="AJ5" s="26">
        <f t="shared" si="4"/>
        <v>0.70000000000000007</v>
      </c>
      <c r="AK5" s="26">
        <f t="shared" si="5"/>
        <v>0.70000000000000007</v>
      </c>
    </row>
    <row r="6" spans="1:37">
      <c r="A6" s="1" t="s">
        <v>36</v>
      </c>
      <c r="B6" s="20" t="s">
        <v>37</v>
      </c>
      <c r="C6" s="21" t="s">
        <v>18</v>
      </c>
      <c r="D6" s="22">
        <v>200</v>
      </c>
      <c r="E6" s="22" t="s">
        <v>20</v>
      </c>
      <c r="F6" s="22" t="s">
        <v>38</v>
      </c>
      <c r="G6" s="22"/>
      <c r="H6" s="22"/>
      <c r="I6" s="22"/>
      <c r="J6" s="35" t="s">
        <v>39</v>
      </c>
      <c r="K6" s="22" t="s">
        <v>23</v>
      </c>
      <c r="L6" s="33" t="s">
        <v>24</v>
      </c>
      <c r="M6" s="25">
        <v>7.0000000000000007E-2</v>
      </c>
      <c r="N6" s="26">
        <v>0.14000000000000001</v>
      </c>
      <c r="O6" s="27">
        <v>0.14000000000000001</v>
      </c>
      <c r="P6" s="25">
        <v>0.27</v>
      </c>
      <c r="Q6" s="26">
        <v>0.31</v>
      </c>
      <c r="R6" s="27">
        <v>0.35</v>
      </c>
      <c r="S6" s="25">
        <v>0.41</v>
      </c>
      <c r="T6" s="26">
        <v>0.43</v>
      </c>
      <c r="U6" s="27">
        <v>0.42</v>
      </c>
      <c r="V6" s="25">
        <v>0.36</v>
      </c>
      <c r="W6" s="26">
        <v>0.34</v>
      </c>
      <c r="X6" s="27">
        <v>0.43</v>
      </c>
      <c r="Y6" s="25">
        <v>0.48</v>
      </c>
      <c r="Z6" s="26">
        <v>0.48</v>
      </c>
      <c r="AA6" s="27">
        <v>0.55000000000000004</v>
      </c>
      <c r="AB6" s="25">
        <v>0.57999999999999996</v>
      </c>
      <c r="AC6" s="26">
        <v>0.6</v>
      </c>
      <c r="AD6" s="28">
        <v>0.6</v>
      </c>
      <c r="AE6" s="29"/>
      <c r="AF6" s="26">
        <f t="shared" si="0"/>
        <v>0.1</v>
      </c>
      <c r="AG6" s="26">
        <f t="shared" si="1"/>
        <v>0.30000000000000004</v>
      </c>
      <c r="AH6" s="26">
        <f t="shared" si="2"/>
        <v>0.4</v>
      </c>
      <c r="AI6" s="26">
        <f t="shared" si="3"/>
        <v>0.4</v>
      </c>
      <c r="AJ6" s="26">
        <f t="shared" si="4"/>
        <v>0.5</v>
      </c>
      <c r="AK6" s="26">
        <f t="shared" si="5"/>
        <v>0.60000000000000009</v>
      </c>
    </row>
    <row r="7" spans="1:37">
      <c r="B7" s="1" t="s">
        <v>40</v>
      </c>
      <c r="C7" s="31" t="s">
        <v>41</v>
      </c>
      <c r="D7" s="23">
        <v>50</v>
      </c>
      <c r="E7" s="22" t="s">
        <v>42</v>
      </c>
      <c r="F7" s="22" t="s">
        <v>21</v>
      </c>
      <c r="G7" s="22"/>
      <c r="H7" s="22"/>
      <c r="I7" s="22"/>
      <c r="J7" s="1" t="s">
        <v>43</v>
      </c>
      <c r="K7" s="22" t="s">
        <v>23</v>
      </c>
      <c r="L7" s="33" t="str">
        <f>"NRC = "&amp;IF(AVERAGE(AF7:AK7)&lt;1.01,ROUND(AVERAGE(AF7:AK7)/0.05,0)*0.05,1)</f>
        <v>NRC = 0,55</v>
      </c>
      <c r="M7" s="25">
        <v>0.08</v>
      </c>
      <c r="N7" s="26">
        <v>0.11</v>
      </c>
      <c r="O7" s="27">
        <v>0.15</v>
      </c>
      <c r="P7" s="25">
        <v>0.19</v>
      </c>
      <c r="Q7" s="26">
        <v>0.25</v>
      </c>
      <c r="R7" s="27">
        <v>0.31</v>
      </c>
      <c r="S7" s="25">
        <v>0.4</v>
      </c>
      <c r="T7" s="26">
        <v>0.53</v>
      </c>
      <c r="U7" s="27">
        <v>0.66</v>
      </c>
      <c r="V7" s="25">
        <v>0.75</v>
      </c>
      <c r="W7" s="26">
        <v>0.86</v>
      </c>
      <c r="X7" s="27">
        <v>0.96</v>
      </c>
      <c r="Y7" s="25">
        <v>0.99</v>
      </c>
      <c r="Z7" s="26">
        <v>0.99</v>
      </c>
      <c r="AA7" s="27">
        <v>0.87</v>
      </c>
      <c r="AB7" s="25">
        <v>0.73</v>
      </c>
      <c r="AC7" s="26">
        <v>0.6</v>
      </c>
      <c r="AD7" s="28">
        <v>0.65</v>
      </c>
      <c r="AE7" s="29"/>
      <c r="AF7" s="26">
        <f t="shared" si="0"/>
        <v>0.1</v>
      </c>
      <c r="AG7" s="26">
        <f t="shared" si="1"/>
        <v>0.25</v>
      </c>
      <c r="AH7" s="26">
        <f t="shared" si="2"/>
        <v>0.55000000000000004</v>
      </c>
      <c r="AI7" s="26">
        <f t="shared" si="3"/>
        <v>0.85000000000000009</v>
      </c>
      <c r="AJ7" s="26">
        <f t="shared" si="4"/>
        <v>0.95000000000000007</v>
      </c>
      <c r="AK7" s="26">
        <f t="shared" si="5"/>
        <v>0.65</v>
      </c>
    </row>
    <row r="8" spans="1:37">
      <c r="A8" s="1" t="s">
        <v>16</v>
      </c>
      <c r="B8" s="1" t="s">
        <v>44</v>
      </c>
      <c r="C8" s="21" t="s">
        <v>18</v>
      </c>
      <c r="D8" s="23">
        <v>100</v>
      </c>
      <c r="E8" s="22" t="s">
        <v>20</v>
      </c>
      <c r="F8" s="22" t="s">
        <v>21</v>
      </c>
      <c r="G8" s="22"/>
      <c r="H8" s="22"/>
      <c r="I8" s="22"/>
      <c r="J8" s="1" t="s">
        <v>45</v>
      </c>
      <c r="K8" s="22" t="s">
        <v>35</v>
      </c>
      <c r="L8" s="24" t="s">
        <v>46</v>
      </c>
      <c r="M8" s="25">
        <v>0.08</v>
      </c>
      <c r="N8" s="26">
        <v>0.13</v>
      </c>
      <c r="O8" s="27">
        <v>0.25</v>
      </c>
      <c r="P8" s="25">
        <v>0.3</v>
      </c>
      <c r="Q8" s="26">
        <v>0.39</v>
      </c>
      <c r="R8" s="27">
        <v>0.51</v>
      </c>
      <c r="S8" s="25">
        <v>0.62</v>
      </c>
      <c r="T8" s="26">
        <v>0.76</v>
      </c>
      <c r="U8" s="27">
        <v>0.83</v>
      </c>
      <c r="V8" s="25">
        <v>0.93</v>
      </c>
      <c r="W8" s="26">
        <v>0.96</v>
      </c>
      <c r="X8" s="27">
        <v>0.91</v>
      </c>
      <c r="Y8" s="25">
        <v>0.85</v>
      </c>
      <c r="Z8" s="26">
        <v>0.75</v>
      </c>
      <c r="AA8" s="27">
        <v>0.77</v>
      </c>
      <c r="AB8" s="25">
        <v>0.84</v>
      </c>
      <c r="AC8" s="26">
        <v>0.77</v>
      </c>
      <c r="AD8" s="28">
        <v>0.83</v>
      </c>
      <c r="AE8" s="29"/>
      <c r="AF8" s="26">
        <f t="shared" si="0"/>
        <v>0.15000000000000002</v>
      </c>
      <c r="AG8" s="26">
        <f t="shared" si="1"/>
        <v>0.4</v>
      </c>
      <c r="AH8" s="26">
        <f t="shared" si="2"/>
        <v>0.75</v>
      </c>
      <c r="AI8" s="26">
        <f t="shared" si="3"/>
        <v>0.95000000000000007</v>
      </c>
      <c r="AJ8" s="26">
        <f t="shared" si="4"/>
        <v>0.8</v>
      </c>
      <c r="AK8" s="26">
        <f t="shared" si="5"/>
        <v>0.8</v>
      </c>
    </row>
    <row r="9" spans="1:37">
      <c r="B9" s="1" t="s">
        <v>47</v>
      </c>
      <c r="C9" s="31" t="s">
        <v>48</v>
      </c>
      <c r="D9" s="23">
        <v>200</v>
      </c>
      <c r="E9" s="22" t="s">
        <v>20</v>
      </c>
      <c r="F9" s="22" t="s">
        <v>33</v>
      </c>
      <c r="G9" s="22"/>
      <c r="H9" s="22"/>
      <c r="I9" s="22"/>
      <c r="J9" s="32" t="s">
        <v>49</v>
      </c>
      <c r="K9" s="32" t="s">
        <v>23</v>
      </c>
      <c r="L9" s="33" t="str">
        <f>"NRC = "&amp;IF(AVERAGE(AF9:AK9)&lt;1.01,ROUND(AVERAGE(AF9:AK9)/0.05,0)*0.05,1)</f>
        <v>NRC = 0,5</v>
      </c>
      <c r="M9" s="25">
        <v>0.19</v>
      </c>
      <c r="N9" s="26">
        <v>0.41</v>
      </c>
      <c r="O9" s="27">
        <v>0.54</v>
      </c>
      <c r="P9" s="25">
        <v>0.56000000000000005</v>
      </c>
      <c r="Q9" s="26">
        <v>0.52</v>
      </c>
      <c r="R9" s="27">
        <v>0.54</v>
      </c>
      <c r="S9" s="25">
        <v>0.53</v>
      </c>
      <c r="T9" s="26">
        <v>0.53</v>
      </c>
      <c r="U9" s="27">
        <v>0.49</v>
      </c>
      <c r="V9" s="25">
        <v>0.47</v>
      </c>
      <c r="W9" s="26">
        <v>0.5</v>
      </c>
      <c r="X9" s="27">
        <v>0.49</v>
      </c>
      <c r="Y9" s="25">
        <v>0.48</v>
      </c>
      <c r="Z9" s="26">
        <v>0.46</v>
      </c>
      <c r="AA9" s="27">
        <v>0.47</v>
      </c>
      <c r="AB9" s="25">
        <v>0.43</v>
      </c>
      <c r="AC9" s="26">
        <v>0.45</v>
      </c>
      <c r="AD9" s="28">
        <v>0.44</v>
      </c>
      <c r="AE9" s="29"/>
      <c r="AF9" s="26">
        <f t="shared" si="0"/>
        <v>0.4</v>
      </c>
      <c r="AG9" s="26">
        <f t="shared" si="1"/>
        <v>0.55000000000000004</v>
      </c>
      <c r="AH9" s="26">
        <f t="shared" si="2"/>
        <v>0.5</v>
      </c>
      <c r="AI9" s="26">
        <f t="shared" si="3"/>
        <v>0.5</v>
      </c>
      <c r="AJ9" s="26">
        <f t="shared" si="4"/>
        <v>0.45</v>
      </c>
      <c r="AK9" s="26">
        <f t="shared" si="5"/>
        <v>0.45</v>
      </c>
    </row>
    <row r="10" spans="1:37">
      <c r="B10" s="1" t="s">
        <v>50</v>
      </c>
      <c r="C10" s="31" t="s">
        <v>51</v>
      </c>
      <c r="D10" s="23">
        <v>200</v>
      </c>
      <c r="E10" s="22" t="s">
        <v>20</v>
      </c>
      <c r="F10" s="22" t="s">
        <v>33</v>
      </c>
      <c r="G10" s="22"/>
      <c r="H10" s="22"/>
      <c r="I10" s="22"/>
      <c r="J10" s="32" t="s">
        <v>52</v>
      </c>
      <c r="K10" s="32" t="s">
        <v>23</v>
      </c>
      <c r="L10" s="33" t="str">
        <f>"NRC = "&amp;IF(AVERAGE(AF10:AK10)&lt;1.01,ROUND(AVERAGE(AF10:AK10)/0.05,0)*0.05,1)</f>
        <v>NRC = 0,3</v>
      </c>
      <c r="M10" s="25">
        <v>0.23</v>
      </c>
      <c r="N10" s="26">
        <v>0.39</v>
      </c>
      <c r="O10" s="27">
        <v>0.47</v>
      </c>
      <c r="P10" s="25">
        <v>0.45</v>
      </c>
      <c r="Q10" s="26">
        <v>0.4</v>
      </c>
      <c r="R10" s="27">
        <v>0.38</v>
      </c>
      <c r="S10" s="25">
        <v>0.37</v>
      </c>
      <c r="T10" s="26">
        <v>0.36</v>
      </c>
      <c r="U10" s="27">
        <v>0.34</v>
      </c>
      <c r="V10" s="25">
        <v>0.32</v>
      </c>
      <c r="W10" s="26">
        <v>0.33</v>
      </c>
      <c r="X10" s="27">
        <v>0.3</v>
      </c>
      <c r="Y10" s="25">
        <v>0.28000000000000003</v>
      </c>
      <c r="Z10" s="26">
        <v>0.25</v>
      </c>
      <c r="AA10" s="27">
        <v>0.25</v>
      </c>
      <c r="AB10" s="25">
        <v>0.22</v>
      </c>
      <c r="AC10" s="26">
        <v>0.21</v>
      </c>
      <c r="AD10" s="28">
        <v>0.21</v>
      </c>
      <c r="AE10" s="29"/>
      <c r="AF10" s="26">
        <f t="shared" si="0"/>
        <v>0.35000000000000003</v>
      </c>
      <c r="AG10" s="26">
        <f t="shared" si="1"/>
        <v>0.4</v>
      </c>
      <c r="AH10" s="26">
        <f t="shared" si="2"/>
        <v>0.35000000000000003</v>
      </c>
      <c r="AI10" s="26">
        <f t="shared" si="3"/>
        <v>0.30000000000000004</v>
      </c>
      <c r="AJ10" s="26">
        <f t="shared" si="4"/>
        <v>0.25</v>
      </c>
      <c r="AK10" s="26">
        <f t="shared" si="5"/>
        <v>0.2</v>
      </c>
    </row>
    <row r="11" spans="1:37">
      <c r="A11" s="1" t="s">
        <v>53</v>
      </c>
      <c r="B11" s="1" t="s">
        <v>54</v>
      </c>
      <c r="C11" s="30" t="s">
        <v>27</v>
      </c>
      <c r="D11" s="23">
        <v>200</v>
      </c>
      <c r="E11" s="22" t="s">
        <v>20</v>
      </c>
      <c r="F11" s="22" t="s">
        <v>55</v>
      </c>
      <c r="G11" s="22"/>
      <c r="H11" s="22"/>
      <c r="I11" s="22"/>
      <c r="J11" s="1" t="s">
        <v>56</v>
      </c>
      <c r="K11" s="22" t="s">
        <v>57</v>
      </c>
      <c r="L11" s="24" t="s">
        <v>58</v>
      </c>
      <c r="M11" s="25">
        <v>0.23</v>
      </c>
      <c r="N11" s="26">
        <v>0.38</v>
      </c>
      <c r="O11" s="27">
        <v>0.65</v>
      </c>
      <c r="P11" s="25">
        <v>0.75</v>
      </c>
      <c r="Q11" s="26">
        <v>0.87</v>
      </c>
      <c r="R11" s="27">
        <v>0.88</v>
      </c>
      <c r="S11" s="25">
        <v>1.04</v>
      </c>
      <c r="T11" s="26">
        <v>0.98</v>
      </c>
      <c r="U11" s="27">
        <v>0.95</v>
      </c>
      <c r="V11" s="25">
        <v>0.83</v>
      </c>
      <c r="W11" s="26">
        <v>0.86</v>
      </c>
      <c r="X11" s="27">
        <v>0.96</v>
      </c>
      <c r="Y11" s="25">
        <v>0.98</v>
      </c>
      <c r="Z11" s="26">
        <v>0.99</v>
      </c>
      <c r="AA11" s="27">
        <v>0.95</v>
      </c>
      <c r="AB11" s="25">
        <v>0.94</v>
      </c>
      <c r="AC11" s="26">
        <v>0.93</v>
      </c>
      <c r="AD11" s="28">
        <v>0.88</v>
      </c>
      <c r="AE11" s="29"/>
      <c r="AF11" s="26">
        <f t="shared" si="0"/>
        <v>0.4</v>
      </c>
      <c r="AG11" s="26">
        <f t="shared" si="1"/>
        <v>0.85000000000000009</v>
      </c>
      <c r="AH11" s="26">
        <f t="shared" si="2"/>
        <v>1</v>
      </c>
      <c r="AI11" s="26">
        <f t="shared" si="3"/>
        <v>0.9</v>
      </c>
      <c r="AJ11" s="26">
        <f t="shared" si="4"/>
        <v>0.95000000000000007</v>
      </c>
      <c r="AK11" s="26">
        <f t="shared" si="5"/>
        <v>0.9</v>
      </c>
    </row>
    <row r="12" spans="1:37">
      <c r="A12" s="1" t="s">
        <v>59</v>
      </c>
      <c r="B12" s="1" t="s">
        <v>60</v>
      </c>
      <c r="C12" s="31" t="s">
        <v>61</v>
      </c>
      <c r="D12" s="23">
        <v>200</v>
      </c>
      <c r="E12" s="22" t="s">
        <v>21</v>
      </c>
      <c r="F12" s="22" t="s">
        <v>21</v>
      </c>
      <c r="G12" s="22"/>
      <c r="H12" s="22"/>
      <c r="I12" s="22"/>
      <c r="J12" s="1" t="s">
        <v>62</v>
      </c>
      <c r="K12" s="22" t="s">
        <v>23</v>
      </c>
      <c r="L12" s="24" t="s">
        <v>63</v>
      </c>
      <c r="M12" s="25">
        <v>0.12</v>
      </c>
      <c r="N12" s="26">
        <v>0.18</v>
      </c>
      <c r="O12" s="27">
        <v>0.3</v>
      </c>
      <c r="P12" s="25">
        <v>0.42</v>
      </c>
      <c r="Q12" s="26">
        <v>0.6</v>
      </c>
      <c r="R12" s="27">
        <v>0.6</v>
      </c>
      <c r="S12" s="25">
        <v>0.64</v>
      </c>
      <c r="T12" s="26">
        <v>0.56000000000000005</v>
      </c>
      <c r="U12" s="27">
        <v>0.43</v>
      </c>
      <c r="V12" s="25">
        <v>0.32</v>
      </c>
      <c r="W12" s="26">
        <v>0.33</v>
      </c>
      <c r="X12" s="27">
        <v>0.41</v>
      </c>
      <c r="Y12" s="25">
        <v>0.39</v>
      </c>
      <c r="Z12" s="26">
        <v>0.36</v>
      </c>
      <c r="AA12" s="27">
        <v>0.3</v>
      </c>
      <c r="AB12" s="25">
        <v>0.24</v>
      </c>
      <c r="AC12" s="26">
        <v>0.18</v>
      </c>
      <c r="AD12" s="28">
        <v>0.16</v>
      </c>
      <c r="AE12" s="29"/>
      <c r="AF12" s="26">
        <f t="shared" si="0"/>
        <v>0.2</v>
      </c>
      <c r="AG12" s="26">
        <f t="shared" si="1"/>
        <v>0.55000000000000004</v>
      </c>
      <c r="AH12" s="26">
        <f t="shared" si="2"/>
        <v>0.55000000000000004</v>
      </c>
      <c r="AI12" s="26">
        <f t="shared" si="3"/>
        <v>0.35000000000000003</v>
      </c>
      <c r="AJ12" s="26">
        <f t="shared" si="4"/>
        <v>0.35000000000000003</v>
      </c>
      <c r="AK12" s="26">
        <f t="shared" si="5"/>
        <v>0.2</v>
      </c>
    </row>
    <row r="13" spans="1:37">
      <c r="B13" s="1" t="s">
        <v>64</v>
      </c>
      <c r="C13" s="36" t="s">
        <v>18</v>
      </c>
      <c r="D13" s="22">
        <v>200</v>
      </c>
      <c r="E13" s="22" t="s">
        <v>20</v>
      </c>
      <c r="F13" s="22" t="s">
        <v>21</v>
      </c>
      <c r="G13" s="22"/>
      <c r="H13" s="22"/>
      <c r="I13" s="22"/>
      <c r="J13" s="32" t="s">
        <v>65</v>
      </c>
      <c r="K13" s="32" t="s">
        <v>35</v>
      </c>
      <c r="L13" s="33" t="str">
        <f>"NRC = "&amp;IF(AVERAGE(AF13:AK13)&lt;1.01,ROUND(AVERAGE(AF13:AK13)/0.05,0)*0.05,1)</f>
        <v>NRC = 0,55</v>
      </c>
      <c r="M13" s="25">
        <v>0.13</v>
      </c>
      <c r="N13" s="26">
        <v>0.18</v>
      </c>
      <c r="O13" s="27">
        <v>0.38</v>
      </c>
      <c r="P13" s="25">
        <v>0.46</v>
      </c>
      <c r="Q13" s="26">
        <v>0.55000000000000004</v>
      </c>
      <c r="R13" s="27">
        <v>0.69</v>
      </c>
      <c r="S13" s="25">
        <v>0.75</v>
      </c>
      <c r="T13" s="26">
        <v>0.76</v>
      </c>
      <c r="U13" s="27">
        <v>0.7</v>
      </c>
      <c r="V13" s="25">
        <v>0.52</v>
      </c>
      <c r="W13" s="26">
        <v>0.42</v>
      </c>
      <c r="X13" s="27">
        <v>0.53</v>
      </c>
      <c r="Y13" s="25">
        <v>0.64</v>
      </c>
      <c r="Z13" s="26">
        <v>0.61</v>
      </c>
      <c r="AA13" s="27">
        <v>0.69</v>
      </c>
      <c r="AB13" s="25">
        <v>0.67</v>
      </c>
      <c r="AC13" s="26">
        <v>0.68</v>
      </c>
      <c r="AD13" s="28">
        <v>0.63</v>
      </c>
      <c r="AE13" s="29"/>
      <c r="AF13" s="26">
        <f t="shared" si="0"/>
        <v>0.25</v>
      </c>
      <c r="AG13" s="26">
        <f t="shared" si="1"/>
        <v>0.55000000000000004</v>
      </c>
      <c r="AH13" s="26">
        <f t="shared" si="2"/>
        <v>0.75</v>
      </c>
      <c r="AI13" s="26">
        <f t="shared" si="3"/>
        <v>0.5</v>
      </c>
      <c r="AJ13" s="26">
        <f t="shared" si="4"/>
        <v>0.65</v>
      </c>
      <c r="AK13" s="26">
        <f t="shared" si="5"/>
        <v>0.65</v>
      </c>
    </row>
    <row r="14" spans="1:37">
      <c r="A14" s="1" t="s">
        <v>16</v>
      </c>
      <c r="B14" s="1" t="s">
        <v>66</v>
      </c>
      <c r="C14" s="21" t="s">
        <v>18</v>
      </c>
      <c r="D14" s="23">
        <v>200</v>
      </c>
      <c r="E14" s="22" t="s">
        <v>20</v>
      </c>
      <c r="F14" s="22" t="s">
        <v>21</v>
      </c>
      <c r="G14" s="22"/>
      <c r="H14" s="22"/>
      <c r="I14" s="22"/>
      <c r="J14" s="1" t="s">
        <v>45</v>
      </c>
      <c r="K14" s="22" t="s">
        <v>35</v>
      </c>
      <c r="L14" s="24" t="s">
        <v>46</v>
      </c>
      <c r="M14" s="25">
        <v>0.14000000000000001</v>
      </c>
      <c r="N14" s="26">
        <v>0.24</v>
      </c>
      <c r="O14" s="27">
        <v>0.5</v>
      </c>
      <c r="P14" s="25">
        <v>0.6</v>
      </c>
      <c r="Q14" s="26">
        <v>0.68</v>
      </c>
      <c r="R14" s="27">
        <v>0.79</v>
      </c>
      <c r="S14" s="25">
        <v>0.85</v>
      </c>
      <c r="T14" s="26">
        <v>0.91</v>
      </c>
      <c r="U14" s="27">
        <v>0.89</v>
      </c>
      <c r="V14" s="25">
        <v>0.69</v>
      </c>
      <c r="W14" s="26">
        <v>0.56999999999999995</v>
      </c>
      <c r="X14" s="27">
        <v>0.66</v>
      </c>
      <c r="Y14" s="25">
        <v>0.76</v>
      </c>
      <c r="Z14" s="26">
        <v>0.72</v>
      </c>
      <c r="AA14" s="27">
        <v>0.83</v>
      </c>
      <c r="AB14" s="25">
        <v>0.83</v>
      </c>
      <c r="AC14" s="26">
        <v>0.79</v>
      </c>
      <c r="AD14" s="28">
        <v>0.75</v>
      </c>
      <c r="AE14" s="29"/>
      <c r="AF14" s="26">
        <f t="shared" si="0"/>
        <v>0.30000000000000004</v>
      </c>
      <c r="AG14" s="26">
        <f t="shared" si="1"/>
        <v>0.70000000000000007</v>
      </c>
      <c r="AH14" s="26">
        <f t="shared" si="2"/>
        <v>0.9</v>
      </c>
      <c r="AI14" s="26">
        <f t="shared" si="3"/>
        <v>0.65</v>
      </c>
      <c r="AJ14" s="26">
        <f t="shared" si="4"/>
        <v>0.75</v>
      </c>
      <c r="AK14" s="26">
        <f t="shared" si="5"/>
        <v>0.8</v>
      </c>
    </row>
    <row r="15" spans="1:37">
      <c r="A15" s="1" t="s">
        <v>67</v>
      </c>
      <c r="B15" s="1" t="s">
        <v>68</v>
      </c>
      <c r="C15" s="30" t="s">
        <v>27</v>
      </c>
      <c r="D15" s="23">
        <v>200</v>
      </c>
      <c r="E15" s="22" t="s">
        <v>20</v>
      </c>
      <c r="F15" s="22" t="s">
        <v>33</v>
      </c>
      <c r="G15" s="22"/>
      <c r="H15" s="22"/>
      <c r="I15" s="22"/>
      <c r="J15" s="1" t="s">
        <v>69</v>
      </c>
      <c r="K15" s="22" t="s">
        <v>57</v>
      </c>
      <c r="L15" s="24" t="s">
        <v>58</v>
      </c>
      <c r="M15" s="25">
        <v>0.16</v>
      </c>
      <c r="N15" s="26">
        <v>0.35</v>
      </c>
      <c r="O15" s="27">
        <v>0.7</v>
      </c>
      <c r="P15" s="25">
        <v>0.78</v>
      </c>
      <c r="Q15" s="26">
        <v>0.86</v>
      </c>
      <c r="R15" s="27">
        <v>0.93</v>
      </c>
      <c r="S15" s="25">
        <v>1.01</v>
      </c>
      <c r="T15" s="26">
        <v>0.98</v>
      </c>
      <c r="U15" s="27">
        <v>0.93</v>
      </c>
      <c r="V15" s="25">
        <v>0.85</v>
      </c>
      <c r="W15" s="26">
        <v>0.88</v>
      </c>
      <c r="X15" s="27">
        <v>0.96</v>
      </c>
      <c r="Y15" s="25">
        <v>0.95</v>
      </c>
      <c r="Z15" s="26">
        <v>1.01</v>
      </c>
      <c r="AA15" s="27">
        <v>0.97</v>
      </c>
      <c r="AB15" s="25">
        <v>0.93</v>
      </c>
      <c r="AC15" s="26">
        <v>0.91</v>
      </c>
      <c r="AD15" s="28">
        <v>0.86</v>
      </c>
      <c r="AE15" s="29"/>
      <c r="AF15" s="26">
        <f t="shared" si="0"/>
        <v>0.4</v>
      </c>
      <c r="AG15" s="26">
        <f t="shared" si="1"/>
        <v>0.85000000000000009</v>
      </c>
      <c r="AH15" s="26">
        <f t="shared" si="2"/>
        <v>0.95000000000000007</v>
      </c>
      <c r="AI15" s="26">
        <f t="shared" si="3"/>
        <v>0.9</v>
      </c>
      <c r="AJ15" s="26">
        <f t="shared" si="4"/>
        <v>1</v>
      </c>
      <c r="AK15" s="26">
        <f t="shared" si="5"/>
        <v>0.9</v>
      </c>
    </row>
    <row r="16" spans="1:37">
      <c r="A16" s="1" t="s">
        <v>53</v>
      </c>
      <c r="B16" s="1" t="s">
        <v>70</v>
      </c>
      <c r="C16" s="30" t="s">
        <v>27</v>
      </c>
      <c r="D16" s="23">
        <v>200</v>
      </c>
      <c r="E16" s="22" t="s">
        <v>20</v>
      </c>
      <c r="F16" s="22" t="s">
        <v>71</v>
      </c>
      <c r="G16" s="22"/>
      <c r="H16" s="22"/>
      <c r="I16" s="22"/>
      <c r="J16" s="1" t="s">
        <v>72</v>
      </c>
      <c r="K16" s="22" t="s">
        <v>57</v>
      </c>
      <c r="L16" s="24" t="s">
        <v>58</v>
      </c>
      <c r="M16" s="25">
        <v>0.2</v>
      </c>
      <c r="N16" s="26">
        <v>0.46</v>
      </c>
      <c r="O16" s="27">
        <v>0.72</v>
      </c>
      <c r="P16" s="25">
        <v>0.8</v>
      </c>
      <c r="Q16" s="26">
        <v>0.9</v>
      </c>
      <c r="R16" s="27">
        <v>0.91</v>
      </c>
      <c r="S16" s="25">
        <v>0.98</v>
      </c>
      <c r="T16" s="26">
        <v>0.98</v>
      </c>
      <c r="U16" s="27">
        <v>0.95</v>
      </c>
      <c r="V16" s="25">
        <v>0.93</v>
      </c>
      <c r="W16" s="26">
        <v>0.97</v>
      </c>
      <c r="X16" s="27">
        <v>1</v>
      </c>
      <c r="Y16" s="25">
        <v>1.01</v>
      </c>
      <c r="Z16" s="26">
        <v>0.98</v>
      </c>
      <c r="AA16" s="27">
        <v>0.98</v>
      </c>
      <c r="AB16" s="25">
        <v>0.92</v>
      </c>
      <c r="AC16" s="26">
        <v>0.92</v>
      </c>
      <c r="AD16" s="28">
        <v>0.88</v>
      </c>
      <c r="AE16" s="29"/>
      <c r="AF16" s="26">
        <f t="shared" si="0"/>
        <v>0.45</v>
      </c>
      <c r="AG16" s="26">
        <f t="shared" si="1"/>
        <v>0.85000000000000009</v>
      </c>
      <c r="AH16" s="26">
        <f t="shared" si="2"/>
        <v>0.95000000000000007</v>
      </c>
      <c r="AI16" s="26">
        <f t="shared" si="3"/>
        <v>0.95000000000000007</v>
      </c>
      <c r="AJ16" s="26">
        <f t="shared" si="4"/>
        <v>1</v>
      </c>
      <c r="AK16" s="26">
        <f t="shared" si="5"/>
        <v>0.9</v>
      </c>
    </row>
    <row r="17" spans="1:37">
      <c r="A17" s="1" t="s">
        <v>53</v>
      </c>
      <c r="B17" s="1" t="s">
        <v>73</v>
      </c>
      <c r="C17" s="30" t="s">
        <v>27</v>
      </c>
      <c r="D17" s="23">
        <v>200</v>
      </c>
      <c r="E17" s="22" t="s">
        <v>20</v>
      </c>
      <c r="F17" s="22" t="s">
        <v>74</v>
      </c>
      <c r="G17" s="22"/>
      <c r="H17" s="22"/>
      <c r="I17" s="22"/>
      <c r="J17" s="1" t="s">
        <v>72</v>
      </c>
      <c r="K17" s="22" t="s">
        <v>57</v>
      </c>
      <c r="L17" s="24" t="s">
        <v>75</v>
      </c>
      <c r="M17" s="25">
        <v>0.26</v>
      </c>
      <c r="N17" s="26">
        <v>0.48</v>
      </c>
      <c r="O17" s="27">
        <v>0.77</v>
      </c>
      <c r="P17" s="25">
        <v>0.93</v>
      </c>
      <c r="Q17" s="26">
        <v>0.95</v>
      </c>
      <c r="R17" s="27">
        <v>0.93</v>
      </c>
      <c r="S17" s="25">
        <v>1.04</v>
      </c>
      <c r="T17" s="26">
        <v>0.95</v>
      </c>
      <c r="U17" s="27">
        <v>0.96</v>
      </c>
      <c r="V17" s="25">
        <v>0.97</v>
      </c>
      <c r="W17" s="26">
        <v>1.04</v>
      </c>
      <c r="X17" s="27">
        <v>1.03</v>
      </c>
      <c r="Y17" s="25">
        <v>1</v>
      </c>
      <c r="Z17" s="26">
        <v>1.02</v>
      </c>
      <c r="AA17" s="27">
        <v>0.98</v>
      </c>
      <c r="AB17" s="25">
        <v>0.95</v>
      </c>
      <c r="AC17" s="26">
        <v>0.91</v>
      </c>
      <c r="AD17" s="28">
        <v>0.92</v>
      </c>
      <c r="AE17" s="29"/>
      <c r="AF17" s="26">
        <f t="shared" si="0"/>
        <v>0.5</v>
      </c>
      <c r="AG17" s="26">
        <f t="shared" si="1"/>
        <v>0.95000000000000007</v>
      </c>
      <c r="AH17" s="26">
        <f t="shared" si="2"/>
        <v>1</v>
      </c>
      <c r="AI17" s="26">
        <f t="shared" si="3"/>
        <v>1</v>
      </c>
      <c r="AJ17" s="26">
        <f t="shared" si="4"/>
        <v>1</v>
      </c>
      <c r="AK17" s="26">
        <f t="shared" si="5"/>
        <v>0.95000000000000007</v>
      </c>
    </row>
    <row r="18" spans="1:37">
      <c r="A18" s="1" t="s">
        <v>76</v>
      </c>
      <c r="B18" s="1" t="s">
        <v>77</v>
      </c>
      <c r="C18" s="30" t="s">
        <v>27</v>
      </c>
      <c r="D18" s="23">
        <v>200</v>
      </c>
      <c r="E18" s="22" t="s">
        <v>20</v>
      </c>
      <c r="F18" s="22" t="s">
        <v>78</v>
      </c>
      <c r="G18" s="22"/>
      <c r="H18" s="22"/>
      <c r="I18" s="22"/>
      <c r="J18" s="1" t="s">
        <v>79</v>
      </c>
      <c r="K18" s="35" t="s">
        <v>57</v>
      </c>
      <c r="L18" s="37" t="s">
        <v>80</v>
      </c>
      <c r="M18" s="25">
        <v>0.22</v>
      </c>
      <c r="N18" s="26">
        <v>0.41</v>
      </c>
      <c r="O18" s="27">
        <v>0.69</v>
      </c>
      <c r="P18" s="25">
        <v>0.78</v>
      </c>
      <c r="Q18" s="26">
        <v>0.83</v>
      </c>
      <c r="R18" s="27">
        <v>0.84</v>
      </c>
      <c r="S18" s="25">
        <v>0.89</v>
      </c>
      <c r="T18" s="26">
        <v>0.9</v>
      </c>
      <c r="U18" s="27">
        <v>0.84</v>
      </c>
      <c r="V18" s="25">
        <v>0.81</v>
      </c>
      <c r="W18" s="26">
        <v>0.85</v>
      </c>
      <c r="X18" s="27">
        <v>0.9</v>
      </c>
      <c r="Y18" s="25">
        <v>0.9</v>
      </c>
      <c r="Z18" s="26">
        <v>0.92</v>
      </c>
      <c r="AA18" s="27">
        <v>0.92</v>
      </c>
      <c r="AB18" s="25">
        <v>0.85</v>
      </c>
      <c r="AC18" s="26">
        <v>0.84</v>
      </c>
      <c r="AD18" s="28">
        <v>0.77</v>
      </c>
      <c r="AE18" s="29"/>
      <c r="AF18" s="26">
        <f t="shared" si="0"/>
        <v>0.45</v>
      </c>
      <c r="AG18" s="26">
        <f t="shared" si="1"/>
        <v>0.8</v>
      </c>
      <c r="AH18" s="26">
        <f t="shared" si="2"/>
        <v>0.9</v>
      </c>
      <c r="AI18" s="26">
        <f t="shared" si="3"/>
        <v>0.85000000000000009</v>
      </c>
      <c r="AJ18" s="26">
        <f t="shared" si="4"/>
        <v>0.9</v>
      </c>
      <c r="AK18" s="26">
        <f t="shared" si="5"/>
        <v>0.8</v>
      </c>
    </row>
    <row r="19" spans="1:37">
      <c r="A19" s="1" t="s">
        <v>76</v>
      </c>
      <c r="B19" s="1" t="s">
        <v>81</v>
      </c>
      <c r="C19" s="30" t="s">
        <v>27</v>
      </c>
      <c r="D19" s="23">
        <v>200</v>
      </c>
      <c r="E19" s="22" t="s">
        <v>20</v>
      </c>
      <c r="F19" s="22" t="s">
        <v>82</v>
      </c>
      <c r="G19" s="22"/>
      <c r="H19" s="22"/>
      <c r="I19" s="22"/>
      <c r="J19" s="1" t="s">
        <v>83</v>
      </c>
      <c r="K19" s="22" t="s">
        <v>57</v>
      </c>
      <c r="L19" s="24" t="s">
        <v>58</v>
      </c>
      <c r="M19" s="25">
        <v>0.2</v>
      </c>
      <c r="N19" s="26">
        <v>0.37</v>
      </c>
      <c r="O19" s="27">
        <v>0.66</v>
      </c>
      <c r="P19" s="25">
        <v>0.8</v>
      </c>
      <c r="Q19" s="26">
        <v>0.94</v>
      </c>
      <c r="R19" s="27">
        <v>0.96</v>
      </c>
      <c r="S19" s="25">
        <v>0.99</v>
      </c>
      <c r="T19" s="26">
        <v>0.98</v>
      </c>
      <c r="U19" s="27">
        <v>0.93</v>
      </c>
      <c r="V19" s="25">
        <v>0.84</v>
      </c>
      <c r="W19" s="26">
        <v>0.88</v>
      </c>
      <c r="X19" s="27">
        <v>1</v>
      </c>
      <c r="Y19" s="25">
        <v>0.99</v>
      </c>
      <c r="Z19" s="26">
        <v>0.99</v>
      </c>
      <c r="AA19" s="27">
        <v>0.97</v>
      </c>
      <c r="AB19" s="25">
        <v>0.95</v>
      </c>
      <c r="AC19" s="26">
        <v>0.96</v>
      </c>
      <c r="AD19" s="28">
        <v>0.89</v>
      </c>
      <c r="AE19" s="29"/>
      <c r="AF19" s="26">
        <f t="shared" si="0"/>
        <v>0.4</v>
      </c>
      <c r="AG19" s="26">
        <f t="shared" si="1"/>
        <v>0.9</v>
      </c>
      <c r="AH19" s="26">
        <f t="shared" si="2"/>
        <v>0.95000000000000007</v>
      </c>
      <c r="AI19" s="26">
        <f t="shared" si="3"/>
        <v>0.9</v>
      </c>
      <c r="AJ19" s="26">
        <f t="shared" si="4"/>
        <v>1</v>
      </c>
      <c r="AK19" s="26">
        <f t="shared" si="5"/>
        <v>0.95000000000000007</v>
      </c>
    </row>
    <row r="20" spans="1:37">
      <c r="A20" s="1" t="s">
        <v>76</v>
      </c>
      <c r="B20" s="1" t="s">
        <v>84</v>
      </c>
      <c r="C20" s="30" t="s">
        <v>27</v>
      </c>
      <c r="D20" s="23">
        <v>200</v>
      </c>
      <c r="E20" s="22" t="s">
        <v>20</v>
      </c>
      <c r="F20" s="22" t="s">
        <v>85</v>
      </c>
      <c r="G20" s="22"/>
      <c r="H20" s="22"/>
      <c r="I20" s="22"/>
      <c r="J20" s="1" t="s">
        <v>86</v>
      </c>
      <c r="K20" s="22" t="s">
        <v>57</v>
      </c>
      <c r="L20" s="24" t="s">
        <v>58</v>
      </c>
      <c r="M20" s="25">
        <v>0.28000000000000003</v>
      </c>
      <c r="N20" s="26">
        <v>0.43</v>
      </c>
      <c r="O20" s="27">
        <v>0.68</v>
      </c>
      <c r="P20" s="25">
        <v>0.8</v>
      </c>
      <c r="Q20" s="26">
        <v>0.88</v>
      </c>
      <c r="R20" s="27">
        <v>0.95</v>
      </c>
      <c r="S20" s="25">
        <v>1.04</v>
      </c>
      <c r="T20" s="26">
        <v>0.98</v>
      </c>
      <c r="U20" s="27">
        <v>0.95</v>
      </c>
      <c r="V20" s="25">
        <v>0.92</v>
      </c>
      <c r="W20" s="26">
        <v>0.94</v>
      </c>
      <c r="X20" s="27">
        <v>1</v>
      </c>
      <c r="Y20" s="25">
        <v>1</v>
      </c>
      <c r="Z20" s="26">
        <v>1.02</v>
      </c>
      <c r="AA20" s="27">
        <v>0.98</v>
      </c>
      <c r="AB20" s="25">
        <v>0.96</v>
      </c>
      <c r="AC20" s="26">
        <v>0.91</v>
      </c>
      <c r="AD20" s="28">
        <v>0.85</v>
      </c>
      <c r="AE20" s="29"/>
      <c r="AF20" s="26">
        <f t="shared" si="0"/>
        <v>0.45</v>
      </c>
      <c r="AG20" s="26">
        <f t="shared" si="1"/>
        <v>0.9</v>
      </c>
      <c r="AH20" s="26">
        <f t="shared" si="2"/>
        <v>1</v>
      </c>
      <c r="AI20" s="26">
        <f t="shared" si="3"/>
        <v>0.95000000000000007</v>
      </c>
      <c r="AJ20" s="26">
        <f t="shared" si="4"/>
        <v>1</v>
      </c>
      <c r="AK20" s="26">
        <f t="shared" si="5"/>
        <v>0.9</v>
      </c>
    </row>
    <row r="21" spans="1:37">
      <c r="A21" s="1" t="s">
        <v>87</v>
      </c>
      <c r="B21" s="1" t="s">
        <v>88</v>
      </c>
      <c r="C21" s="30" t="s">
        <v>89</v>
      </c>
      <c r="D21" s="23">
        <v>200</v>
      </c>
      <c r="E21" s="22" t="s">
        <v>20</v>
      </c>
      <c r="F21" s="22" t="s">
        <v>90</v>
      </c>
      <c r="G21" s="22"/>
      <c r="H21" s="22"/>
      <c r="I21" s="22" t="s">
        <v>91</v>
      </c>
      <c r="J21" s="1" t="s">
        <v>92</v>
      </c>
      <c r="K21" s="32" t="s">
        <v>35</v>
      </c>
      <c r="L21" s="33" t="s">
        <v>93</v>
      </c>
      <c r="M21" s="25">
        <v>0.18</v>
      </c>
      <c r="N21" s="26">
        <v>0.21</v>
      </c>
      <c r="O21" s="27">
        <v>0.19</v>
      </c>
      <c r="P21" s="25">
        <v>0.23</v>
      </c>
      <c r="Q21" s="26">
        <v>0.27</v>
      </c>
      <c r="R21" s="27">
        <v>0.37</v>
      </c>
      <c r="S21" s="25">
        <v>0.51</v>
      </c>
      <c r="T21" s="26">
        <v>0.66</v>
      </c>
      <c r="U21" s="27">
        <v>0.77</v>
      </c>
      <c r="V21" s="25">
        <v>0.94</v>
      </c>
      <c r="W21" s="26">
        <v>1.03</v>
      </c>
      <c r="X21" s="27">
        <v>1.05</v>
      </c>
      <c r="Y21" s="25">
        <v>1.07</v>
      </c>
      <c r="Z21" s="26">
        <v>1.04</v>
      </c>
      <c r="AA21" s="27">
        <v>0.96</v>
      </c>
      <c r="AB21" s="25">
        <v>0.84</v>
      </c>
      <c r="AC21" s="26">
        <v>0.75</v>
      </c>
      <c r="AD21" s="28">
        <v>0.68</v>
      </c>
      <c r="AE21" s="29"/>
      <c r="AF21" s="26">
        <f t="shared" si="0"/>
        <v>0.2</v>
      </c>
      <c r="AG21" s="26">
        <f t="shared" si="1"/>
        <v>0.30000000000000004</v>
      </c>
      <c r="AH21" s="26">
        <f t="shared" si="2"/>
        <v>0.65</v>
      </c>
      <c r="AI21" s="26">
        <f t="shared" si="3"/>
        <v>1</v>
      </c>
      <c r="AJ21" s="26">
        <f t="shared" si="4"/>
        <v>1</v>
      </c>
      <c r="AK21" s="26">
        <f t="shared" si="5"/>
        <v>0.75</v>
      </c>
    </row>
    <row r="22" spans="1:37">
      <c r="A22" s="1" t="s">
        <v>94</v>
      </c>
      <c r="B22" s="1" t="s">
        <v>95</v>
      </c>
      <c r="C22" s="31" t="s">
        <v>96</v>
      </c>
      <c r="D22" s="23">
        <v>200</v>
      </c>
      <c r="E22" s="22" t="s">
        <v>20</v>
      </c>
      <c r="F22" s="22" t="s">
        <v>21</v>
      </c>
      <c r="G22" s="22"/>
      <c r="H22" s="22"/>
      <c r="I22" s="22"/>
      <c r="J22" s="1" t="s">
        <v>28</v>
      </c>
      <c r="K22" s="32" t="s">
        <v>29</v>
      </c>
      <c r="L22" s="24" t="s">
        <v>93</v>
      </c>
      <c r="M22" s="25">
        <v>0.22</v>
      </c>
      <c r="N22" s="26">
        <v>0.3</v>
      </c>
      <c r="O22" s="27">
        <v>0.59</v>
      </c>
      <c r="P22" s="25">
        <v>0.67</v>
      </c>
      <c r="Q22" s="26">
        <v>0.78</v>
      </c>
      <c r="R22" s="27">
        <v>0.82</v>
      </c>
      <c r="S22" s="25">
        <v>0.9</v>
      </c>
      <c r="T22" s="26">
        <v>0.95</v>
      </c>
      <c r="U22" s="27">
        <v>0.89</v>
      </c>
      <c r="V22" s="25">
        <v>0.72</v>
      </c>
      <c r="W22" s="26">
        <v>0.67</v>
      </c>
      <c r="X22" s="27">
        <v>0.77</v>
      </c>
      <c r="Y22" s="25">
        <v>0.79</v>
      </c>
      <c r="Z22" s="26">
        <v>0.8</v>
      </c>
      <c r="AA22" s="27">
        <v>0.83</v>
      </c>
      <c r="AB22" s="25">
        <v>0.82</v>
      </c>
      <c r="AC22" s="26">
        <v>0.85</v>
      </c>
      <c r="AD22" s="28">
        <v>0.86</v>
      </c>
      <c r="AE22" s="29"/>
      <c r="AF22" s="26">
        <f t="shared" si="0"/>
        <v>0.35000000000000003</v>
      </c>
      <c r="AG22" s="26">
        <f t="shared" si="1"/>
        <v>0.75</v>
      </c>
      <c r="AH22" s="26">
        <f t="shared" si="2"/>
        <v>0.9</v>
      </c>
      <c r="AI22" s="26">
        <f t="shared" si="3"/>
        <v>0.70000000000000007</v>
      </c>
      <c r="AJ22" s="26">
        <f t="shared" si="4"/>
        <v>0.8</v>
      </c>
      <c r="AK22" s="26">
        <f t="shared" si="5"/>
        <v>0.85000000000000009</v>
      </c>
    </row>
    <row r="23" spans="1:37">
      <c r="B23" s="1" t="s">
        <v>97</v>
      </c>
      <c r="C23" s="30" t="s">
        <v>98</v>
      </c>
      <c r="D23" s="23">
        <v>200</v>
      </c>
      <c r="E23" s="22" t="s">
        <v>20</v>
      </c>
      <c r="F23" s="22" t="s">
        <v>99</v>
      </c>
      <c r="G23" s="22" t="s">
        <v>100</v>
      </c>
      <c r="H23" s="22"/>
      <c r="I23" s="22"/>
      <c r="J23" s="1" t="s">
        <v>101</v>
      </c>
      <c r="K23" s="22" t="s">
        <v>23</v>
      </c>
      <c r="L23" s="24" t="s">
        <v>102</v>
      </c>
      <c r="M23" s="25">
        <v>0.43</v>
      </c>
      <c r="N23" s="26">
        <v>0.53</v>
      </c>
      <c r="O23" s="27">
        <v>0.56000000000000005</v>
      </c>
      <c r="P23" s="25">
        <v>0.61</v>
      </c>
      <c r="Q23" s="26">
        <v>0.56000000000000005</v>
      </c>
      <c r="R23" s="27">
        <v>0.65</v>
      </c>
      <c r="S23" s="25">
        <v>0.57999999999999996</v>
      </c>
      <c r="T23" s="26">
        <v>0.57999999999999996</v>
      </c>
      <c r="U23" s="27">
        <v>0.53</v>
      </c>
      <c r="V23" s="25">
        <v>0.49</v>
      </c>
      <c r="W23" s="26">
        <v>0.49</v>
      </c>
      <c r="X23" s="27">
        <v>0.46</v>
      </c>
      <c r="Y23" s="25">
        <v>0.4</v>
      </c>
      <c r="Z23" s="26">
        <v>0.37</v>
      </c>
      <c r="AA23" s="27">
        <v>0.34</v>
      </c>
      <c r="AB23" s="25">
        <v>0.33</v>
      </c>
      <c r="AC23" s="26">
        <v>0.33</v>
      </c>
      <c r="AD23" s="28">
        <v>0.3</v>
      </c>
      <c r="AE23" s="29"/>
      <c r="AF23" s="26">
        <f t="shared" si="0"/>
        <v>0.5</v>
      </c>
      <c r="AG23" s="26">
        <f t="shared" si="1"/>
        <v>0.60000000000000009</v>
      </c>
      <c r="AH23" s="26">
        <f t="shared" si="2"/>
        <v>0.55000000000000004</v>
      </c>
      <c r="AI23" s="26">
        <f t="shared" si="3"/>
        <v>0.5</v>
      </c>
      <c r="AJ23" s="26">
        <f t="shared" si="4"/>
        <v>0.35000000000000003</v>
      </c>
      <c r="AK23" s="26">
        <f t="shared" si="5"/>
        <v>0.30000000000000004</v>
      </c>
    </row>
    <row r="24" spans="1:37">
      <c r="B24" s="1" t="s">
        <v>103</v>
      </c>
      <c r="C24" s="30" t="s">
        <v>98</v>
      </c>
      <c r="D24" s="23">
        <v>200</v>
      </c>
      <c r="E24" s="22" t="s">
        <v>20</v>
      </c>
      <c r="F24" s="22" t="s">
        <v>21</v>
      </c>
      <c r="G24" s="22" t="s">
        <v>100</v>
      </c>
      <c r="H24" s="22"/>
      <c r="I24" s="22"/>
      <c r="J24" s="1" t="s">
        <v>104</v>
      </c>
      <c r="K24" s="22" t="s">
        <v>23</v>
      </c>
      <c r="L24" s="24" t="s">
        <v>105</v>
      </c>
      <c r="M24" s="25">
        <v>0.39</v>
      </c>
      <c r="N24" s="26">
        <v>0.49</v>
      </c>
      <c r="O24" s="27">
        <v>0.56999999999999995</v>
      </c>
      <c r="P24" s="25">
        <v>0.7</v>
      </c>
      <c r="Q24" s="26">
        <v>0.61</v>
      </c>
      <c r="R24" s="27">
        <v>0.71</v>
      </c>
      <c r="S24" s="25">
        <v>0.67</v>
      </c>
      <c r="T24" s="26">
        <v>0.68</v>
      </c>
      <c r="U24" s="27">
        <v>0.59</v>
      </c>
      <c r="V24" s="25">
        <v>0.48</v>
      </c>
      <c r="W24" s="26">
        <v>0.46</v>
      </c>
      <c r="X24" s="27">
        <v>0.47</v>
      </c>
      <c r="Y24" s="25">
        <v>0.41</v>
      </c>
      <c r="Z24" s="26">
        <v>0.38</v>
      </c>
      <c r="AA24" s="27">
        <v>0.34</v>
      </c>
      <c r="AB24" s="25">
        <v>0.32</v>
      </c>
      <c r="AC24" s="26">
        <v>0.31</v>
      </c>
      <c r="AD24" s="28">
        <v>0.3</v>
      </c>
      <c r="AE24" s="29"/>
      <c r="AF24" s="26">
        <f t="shared" si="0"/>
        <v>0.5</v>
      </c>
      <c r="AG24" s="26">
        <f t="shared" si="1"/>
        <v>0.65</v>
      </c>
      <c r="AH24" s="26">
        <f t="shared" si="2"/>
        <v>0.65</v>
      </c>
      <c r="AI24" s="26">
        <f t="shared" si="3"/>
        <v>0.45</v>
      </c>
      <c r="AJ24" s="26">
        <f t="shared" si="4"/>
        <v>0.4</v>
      </c>
      <c r="AK24" s="26">
        <f t="shared" si="5"/>
        <v>0.30000000000000004</v>
      </c>
    </row>
    <row r="25" spans="1:37">
      <c r="A25" s="1" t="s">
        <v>36</v>
      </c>
      <c r="B25" s="1" t="s">
        <v>106</v>
      </c>
      <c r="C25" s="21" t="s">
        <v>18</v>
      </c>
      <c r="D25" s="23">
        <v>200</v>
      </c>
      <c r="E25" s="22" t="s">
        <v>20</v>
      </c>
      <c r="F25" s="22" t="s">
        <v>85</v>
      </c>
      <c r="G25" s="22"/>
      <c r="H25" s="22"/>
      <c r="I25" s="22"/>
      <c r="J25" s="1" t="s">
        <v>72</v>
      </c>
      <c r="K25" s="22" t="s">
        <v>57</v>
      </c>
      <c r="L25" s="24" t="s">
        <v>75</v>
      </c>
      <c r="M25" s="38">
        <v>0.17</v>
      </c>
      <c r="N25" s="26">
        <v>0.41</v>
      </c>
      <c r="O25" s="39">
        <v>0.66</v>
      </c>
      <c r="P25" s="38">
        <v>0.83</v>
      </c>
      <c r="Q25" s="26">
        <v>0.88</v>
      </c>
      <c r="R25" s="39">
        <v>0.9</v>
      </c>
      <c r="S25" s="38">
        <v>1.02</v>
      </c>
      <c r="T25" s="26">
        <v>1.02</v>
      </c>
      <c r="U25" s="39">
        <v>0.97</v>
      </c>
      <c r="V25" s="38">
        <v>0.91</v>
      </c>
      <c r="W25" s="26">
        <v>0.9</v>
      </c>
      <c r="X25" s="39">
        <v>0.97</v>
      </c>
      <c r="Y25" s="38">
        <v>1.02</v>
      </c>
      <c r="Z25" s="26">
        <v>1.01</v>
      </c>
      <c r="AA25" s="39">
        <v>1</v>
      </c>
      <c r="AB25" s="38">
        <v>0.97</v>
      </c>
      <c r="AC25" s="26">
        <v>0.99</v>
      </c>
      <c r="AD25" s="40">
        <v>0.97</v>
      </c>
      <c r="AE25" s="34"/>
      <c r="AF25" s="26">
        <f t="shared" si="0"/>
        <v>0.4</v>
      </c>
      <c r="AG25" s="26">
        <f t="shared" si="1"/>
        <v>0.85000000000000009</v>
      </c>
      <c r="AH25" s="26">
        <f t="shared" si="2"/>
        <v>1</v>
      </c>
      <c r="AI25" s="26">
        <f t="shared" si="3"/>
        <v>0.95000000000000007</v>
      </c>
      <c r="AJ25" s="26">
        <f t="shared" si="4"/>
        <v>1</v>
      </c>
      <c r="AK25" s="26">
        <f t="shared" si="5"/>
        <v>1</v>
      </c>
    </row>
    <row r="26" spans="1:37">
      <c r="A26" s="1" t="s">
        <v>87</v>
      </c>
      <c r="B26" s="1" t="s">
        <v>107</v>
      </c>
      <c r="C26" s="30" t="s">
        <v>98</v>
      </c>
      <c r="D26" s="23">
        <v>200</v>
      </c>
      <c r="E26" s="22" t="s">
        <v>20</v>
      </c>
      <c r="F26" s="22" t="s">
        <v>90</v>
      </c>
      <c r="G26" s="22"/>
      <c r="H26" s="22"/>
      <c r="I26" s="22" t="s">
        <v>91</v>
      </c>
      <c r="J26" s="1" t="s">
        <v>108</v>
      </c>
      <c r="K26" s="22" t="s">
        <v>35</v>
      </c>
      <c r="L26" s="24" t="s">
        <v>93</v>
      </c>
      <c r="M26" s="25">
        <v>0.17</v>
      </c>
      <c r="N26" s="26">
        <v>0.22</v>
      </c>
      <c r="O26" s="27">
        <v>0.21</v>
      </c>
      <c r="P26" s="25">
        <v>0.26</v>
      </c>
      <c r="Q26" s="26">
        <v>0.31</v>
      </c>
      <c r="R26" s="27">
        <v>0.44</v>
      </c>
      <c r="S26" s="25">
        <v>0.57999999999999996</v>
      </c>
      <c r="T26" s="26">
        <v>0.75</v>
      </c>
      <c r="U26" s="27">
        <v>0.85</v>
      </c>
      <c r="V26" s="25">
        <v>0.96</v>
      </c>
      <c r="W26" s="26">
        <v>1</v>
      </c>
      <c r="X26" s="27">
        <v>0.96</v>
      </c>
      <c r="Y26" s="25">
        <v>0.93</v>
      </c>
      <c r="Z26" s="26">
        <v>0.86</v>
      </c>
      <c r="AA26" s="27">
        <v>0.74</v>
      </c>
      <c r="AB26" s="25">
        <v>0.63</v>
      </c>
      <c r="AC26" s="26">
        <v>0.52</v>
      </c>
      <c r="AD26" s="28">
        <v>0.47</v>
      </c>
      <c r="AE26" s="29"/>
      <c r="AF26" s="26">
        <f t="shared" si="0"/>
        <v>0.2</v>
      </c>
      <c r="AG26" s="26">
        <f t="shared" si="1"/>
        <v>0.35000000000000003</v>
      </c>
      <c r="AH26" s="26">
        <f t="shared" si="2"/>
        <v>0.75</v>
      </c>
      <c r="AI26" s="26">
        <f t="shared" si="3"/>
        <v>0.95000000000000007</v>
      </c>
      <c r="AJ26" s="26">
        <f t="shared" si="4"/>
        <v>0.85000000000000009</v>
      </c>
      <c r="AK26" s="26">
        <f t="shared" si="5"/>
        <v>0.55000000000000004</v>
      </c>
    </row>
    <row r="27" spans="1:37">
      <c r="A27" s="1" t="s">
        <v>109</v>
      </c>
      <c r="B27" s="1" t="s">
        <v>110</v>
      </c>
      <c r="C27" s="30" t="s">
        <v>27</v>
      </c>
      <c r="D27" s="23">
        <v>50</v>
      </c>
      <c r="E27" s="22" t="s">
        <v>20</v>
      </c>
      <c r="F27" s="22" t="s">
        <v>21</v>
      </c>
      <c r="G27" s="22"/>
      <c r="H27" s="22"/>
      <c r="I27" s="22"/>
      <c r="J27" s="1" t="s">
        <v>111</v>
      </c>
      <c r="K27" s="22" t="s">
        <v>23</v>
      </c>
      <c r="L27" s="24" t="s">
        <v>112</v>
      </c>
      <c r="M27" s="25">
        <v>0.04</v>
      </c>
      <c r="N27" s="26">
        <v>0.08</v>
      </c>
      <c r="O27" s="27">
        <v>0.12</v>
      </c>
      <c r="P27" s="25">
        <v>0.14000000000000001</v>
      </c>
      <c r="Q27" s="26">
        <v>0.19</v>
      </c>
      <c r="R27" s="27">
        <v>0.27</v>
      </c>
      <c r="S27" s="25">
        <v>0.37</v>
      </c>
      <c r="T27" s="26">
        <v>0.48</v>
      </c>
      <c r="U27" s="27">
        <v>0.6</v>
      </c>
      <c r="V27" s="25">
        <v>0.74</v>
      </c>
      <c r="W27" s="26">
        <v>0.85</v>
      </c>
      <c r="X27" s="27">
        <v>0.89</v>
      </c>
      <c r="Y27" s="25">
        <v>0.98</v>
      </c>
      <c r="Z27" s="26">
        <v>0.98</v>
      </c>
      <c r="AA27" s="27">
        <v>0.95</v>
      </c>
      <c r="AB27" s="25">
        <v>0.81</v>
      </c>
      <c r="AC27" s="26">
        <v>0.69</v>
      </c>
      <c r="AD27" s="28">
        <v>0.76</v>
      </c>
      <c r="AE27" s="29"/>
      <c r="AF27" s="26">
        <f t="shared" si="0"/>
        <v>0.1</v>
      </c>
      <c r="AG27" s="26">
        <f t="shared" si="1"/>
        <v>0.2</v>
      </c>
      <c r="AH27" s="26">
        <f t="shared" si="2"/>
        <v>0.5</v>
      </c>
      <c r="AI27" s="26">
        <f t="shared" si="3"/>
        <v>0.85000000000000009</v>
      </c>
      <c r="AJ27" s="26">
        <f t="shared" si="4"/>
        <v>0.95000000000000007</v>
      </c>
      <c r="AK27" s="26">
        <f t="shared" si="5"/>
        <v>0.75</v>
      </c>
    </row>
    <row r="28" spans="1:37">
      <c r="A28" s="1" t="s">
        <v>87</v>
      </c>
      <c r="B28" s="1" t="s">
        <v>113</v>
      </c>
      <c r="C28" s="30" t="s">
        <v>89</v>
      </c>
      <c r="D28" s="23">
        <v>200</v>
      </c>
      <c r="E28" s="22" t="s">
        <v>20</v>
      </c>
      <c r="F28" s="22" t="s">
        <v>90</v>
      </c>
      <c r="G28" s="22" t="s">
        <v>114</v>
      </c>
      <c r="H28" s="41">
        <v>0.37</v>
      </c>
      <c r="I28" s="22" t="s">
        <v>91</v>
      </c>
      <c r="J28" s="1" t="s">
        <v>108</v>
      </c>
      <c r="K28" s="32" t="s">
        <v>35</v>
      </c>
      <c r="L28" s="33" t="s">
        <v>93</v>
      </c>
      <c r="M28" s="25">
        <v>0.18</v>
      </c>
      <c r="N28" s="26">
        <v>0.25</v>
      </c>
      <c r="O28" s="27">
        <v>0.21</v>
      </c>
      <c r="P28" s="25">
        <v>0.26</v>
      </c>
      <c r="Q28" s="26">
        <v>0.31</v>
      </c>
      <c r="R28" s="27">
        <v>0.44</v>
      </c>
      <c r="S28" s="25">
        <v>0.61</v>
      </c>
      <c r="T28" s="26">
        <v>0.8</v>
      </c>
      <c r="U28" s="27">
        <v>0.9</v>
      </c>
      <c r="V28" s="25">
        <v>1.03</v>
      </c>
      <c r="W28" s="26">
        <v>1.07</v>
      </c>
      <c r="X28" s="27">
        <v>0.98</v>
      </c>
      <c r="Y28" s="25">
        <v>0.92</v>
      </c>
      <c r="Z28" s="26">
        <v>0.83</v>
      </c>
      <c r="AA28" s="27">
        <v>0.71</v>
      </c>
      <c r="AB28" s="25">
        <v>0.61</v>
      </c>
      <c r="AC28" s="26">
        <v>0.54</v>
      </c>
      <c r="AD28" s="28">
        <v>0.53</v>
      </c>
      <c r="AE28" s="29"/>
      <c r="AF28" s="26">
        <f t="shared" si="0"/>
        <v>0.2</v>
      </c>
      <c r="AG28" s="26">
        <f t="shared" si="1"/>
        <v>0.35000000000000003</v>
      </c>
      <c r="AH28" s="26">
        <f t="shared" si="2"/>
        <v>0.75</v>
      </c>
      <c r="AI28" s="26">
        <f t="shared" si="3"/>
        <v>1</v>
      </c>
      <c r="AJ28" s="26">
        <f t="shared" si="4"/>
        <v>0.8</v>
      </c>
      <c r="AK28" s="26">
        <f t="shared" si="5"/>
        <v>0.55000000000000004</v>
      </c>
    </row>
    <row r="29" spans="1:37">
      <c r="A29" s="1" t="s">
        <v>109</v>
      </c>
      <c r="B29" s="1" t="s">
        <v>115</v>
      </c>
      <c r="C29" s="30" t="s">
        <v>27</v>
      </c>
      <c r="D29" s="23">
        <v>100</v>
      </c>
      <c r="E29" s="22" t="s">
        <v>42</v>
      </c>
      <c r="F29" s="22" t="s">
        <v>21</v>
      </c>
      <c r="G29" s="22"/>
      <c r="H29" s="22"/>
      <c r="I29" s="22"/>
      <c r="J29" s="1" t="s">
        <v>116</v>
      </c>
      <c r="K29" s="22" t="s">
        <v>29</v>
      </c>
      <c r="L29" s="24" t="s">
        <v>93</v>
      </c>
      <c r="M29" s="25">
        <v>0.09</v>
      </c>
      <c r="N29" s="26">
        <v>0.2</v>
      </c>
      <c r="O29" s="27">
        <v>0.3</v>
      </c>
      <c r="P29" s="25">
        <v>0.39</v>
      </c>
      <c r="Q29" s="26">
        <v>0.5</v>
      </c>
      <c r="R29" s="27">
        <v>0.61</v>
      </c>
      <c r="S29" s="25">
        <v>0.7</v>
      </c>
      <c r="T29" s="26">
        <v>0.83</v>
      </c>
      <c r="U29" s="27">
        <v>0.87</v>
      </c>
      <c r="V29" s="25">
        <v>0.92</v>
      </c>
      <c r="W29" s="26">
        <v>0.95</v>
      </c>
      <c r="X29" s="27">
        <v>0.92</v>
      </c>
      <c r="Y29" s="25">
        <v>0.83</v>
      </c>
      <c r="Z29" s="26">
        <v>0.75</v>
      </c>
      <c r="AA29" s="27">
        <v>0.81</v>
      </c>
      <c r="AB29" s="25">
        <v>0.78</v>
      </c>
      <c r="AC29" s="26">
        <v>0.72</v>
      </c>
      <c r="AD29" s="28">
        <v>0.75</v>
      </c>
      <c r="AE29" s="29"/>
      <c r="AF29" s="26">
        <f t="shared" si="0"/>
        <v>0.2</v>
      </c>
      <c r="AG29" s="26">
        <f t="shared" si="1"/>
        <v>0.5</v>
      </c>
      <c r="AH29" s="26">
        <f t="shared" si="2"/>
        <v>0.8</v>
      </c>
      <c r="AI29" s="26">
        <f t="shared" si="3"/>
        <v>0.95000000000000007</v>
      </c>
      <c r="AJ29" s="26">
        <f t="shared" si="4"/>
        <v>0.8</v>
      </c>
      <c r="AK29" s="26">
        <f t="shared" si="5"/>
        <v>0.75</v>
      </c>
    </row>
    <row r="30" spans="1:37">
      <c r="A30" s="1" t="s">
        <v>117</v>
      </c>
      <c r="B30" s="1" t="s">
        <v>118</v>
      </c>
      <c r="C30" s="30" t="s">
        <v>98</v>
      </c>
      <c r="D30" s="23">
        <v>200</v>
      </c>
      <c r="E30" s="22" t="s">
        <v>20</v>
      </c>
      <c r="F30" s="22" t="s">
        <v>119</v>
      </c>
      <c r="G30" s="22"/>
      <c r="H30" s="22"/>
      <c r="I30" s="22"/>
      <c r="J30" s="1" t="s">
        <v>120</v>
      </c>
      <c r="K30" s="22" t="s">
        <v>35</v>
      </c>
      <c r="L30" s="24" t="s">
        <v>93</v>
      </c>
      <c r="M30" s="25">
        <v>0.35</v>
      </c>
      <c r="N30" s="26">
        <v>0.52</v>
      </c>
      <c r="O30" s="27">
        <v>0.7</v>
      </c>
      <c r="P30" s="25">
        <v>0.74</v>
      </c>
      <c r="Q30" s="26">
        <v>0.74</v>
      </c>
      <c r="R30" s="27">
        <v>0.77</v>
      </c>
      <c r="S30" s="25">
        <v>0.8</v>
      </c>
      <c r="T30" s="26">
        <v>0.83</v>
      </c>
      <c r="U30" s="27">
        <v>0.8</v>
      </c>
      <c r="V30" s="25">
        <v>0.7</v>
      </c>
      <c r="W30" s="26">
        <v>0.73</v>
      </c>
      <c r="X30" s="27">
        <v>0.78</v>
      </c>
      <c r="Y30" s="25">
        <v>0.76</v>
      </c>
      <c r="Z30" s="26">
        <v>0.75</v>
      </c>
      <c r="AA30" s="27">
        <v>0.68</v>
      </c>
      <c r="AB30" s="25">
        <v>0.62</v>
      </c>
      <c r="AC30" s="26">
        <v>0.56000000000000005</v>
      </c>
      <c r="AD30" s="28">
        <v>0.49</v>
      </c>
      <c r="AE30" s="29"/>
      <c r="AF30" s="26">
        <f t="shared" si="0"/>
        <v>0.5</v>
      </c>
      <c r="AG30" s="26">
        <f t="shared" si="1"/>
        <v>0.75</v>
      </c>
      <c r="AH30" s="26">
        <f t="shared" si="2"/>
        <v>0.8</v>
      </c>
      <c r="AI30" s="26">
        <f t="shared" si="3"/>
        <v>0.75</v>
      </c>
      <c r="AJ30" s="26">
        <f t="shared" si="4"/>
        <v>0.75</v>
      </c>
      <c r="AK30" s="26">
        <f t="shared" si="5"/>
        <v>0.55000000000000004</v>
      </c>
    </row>
    <row r="31" spans="1:37">
      <c r="A31" s="1" t="s">
        <v>109</v>
      </c>
      <c r="B31" s="1" t="s">
        <v>121</v>
      </c>
      <c r="C31" s="30" t="s">
        <v>27</v>
      </c>
      <c r="D31" s="23">
        <v>400</v>
      </c>
      <c r="E31" s="22" t="s">
        <v>20</v>
      </c>
      <c r="F31" s="22" t="s">
        <v>21</v>
      </c>
      <c r="G31" s="22"/>
      <c r="H31" s="22"/>
      <c r="I31" s="22"/>
      <c r="J31" s="1" t="s">
        <v>122</v>
      </c>
      <c r="K31" s="22" t="s">
        <v>35</v>
      </c>
      <c r="L31" s="24" t="s">
        <v>93</v>
      </c>
      <c r="M31" s="25">
        <v>0.27</v>
      </c>
      <c r="N31" s="26">
        <v>0.56000000000000005</v>
      </c>
      <c r="O31" s="27">
        <v>0.74</v>
      </c>
      <c r="P31" s="25">
        <v>0.82</v>
      </c>
      <c r="Q31" s="26">
        <v>0.82</v>
      </c>
      <c r="R31" s="27">
        <v>0.84</v>
      </c>
      <c r="S31" s="25">
        <v>0.73</v>
      </c>
      <c r="T31" s="26">
        <v>0.63</v>
      </c>
      <c r="U31" s="27">
        <v>0.73</v>
      </c>
      <c r="V31" s="25">
        <v>0.73</v>
      </c>
      <c r="W31" s="26">
        <v>0.72</v>
      </c>
      <c r="X31" s="27">
        <v>0.78</v>
      </c>
      <c r="Y31" s="25">
        <v>0.8</v>
      </c>
      <c r="Z31" s="26">
        <v>0.83</v>
      </c>
      <c r="AA31" s="27">
        <v>0.84</v>
      </c>
      <c r="AB31" s="25">
        <v>0.84</v>
      </c>
      <c r="AC31" s="26">
        <v>0.83</v>
      </c>
      <c r="AD31" s="28">
        <v>0.83</v>
      </c>
      <c r="AE31" s="29"/>
      <c r="AF31" s="26">
        <f t="shared" si="0"/>
        <v>0.5</v>
      </c>
      <c r="AG31" s="26">
        <f t="shared" si="1"/>
        <v>0.85000000000000009</v>
      </c>
      <c r="AH31" s="26">
        <f t="shared" si="2"/>
        <v>0.70000000000000007</v>
      </c>
      <c r="AI31" s="26">
        <f t="shared" si="3"/>
        <v>0.75</v>
      </c>
      <c r="AJ31" s="26">
        <f t="shared" si="4"/>
        <v>0.8</v>
      </c>
      <c r="AK31" s="26">
        <f t="shared" si="5"/>
        <v>0.85000000000000009</v>
      </c>
    </row>
    <row r="32" spans="1:37">
      <c r="A32" s="1" t="s">
        <v>117</v>
      </c>
      <c r="B32" s="1" t="s">
        <v>123</v>
      </c>
      <c r="C32" s="30" t="s">
        <v>89</v>
      </c>
      <c r="D32" s="23">
        <v>200</v>
      </c>
      <c r="E32" s="22" t="s">
        <v>20</v>
      </c>
      <c r="F32" s="22" t="s">
        <v>119</v>
      </c>
      <c r="G32" s="22"/>
      <c r="H32" s="22"/>
      <c r="I32" s="22"/>
      <c r="J32" s="1" t="s">
        <v>124</v>
      </c>
      <c r="K32" s="22" t="s">
        <v>57</v>
      </c>
      <c r="L32" s="24" t="s">
        <v>80</v>
      </c>
      <c r="M32" s="25">
        <v>0.33</v>
      </c>
      <c r="N32" s="26">
        <v>0.56000000000000005</v>
      </c>
      <c r="O32" s="27">
        <v>0.68</v>
      </c>
      <c r="P32" s="25">
        <v>0.8</v>
      </c>
      <c r="Q32" s="26">
        <v>0.82</v>
      </c>
      <c r="R32" s="27">
        <v>0.84</v>
      </c>
      <c r="S32" s="25">
        <v>0.92</v>
      </c>
      <c r="T32" s="26">
        <v>0.97</v>
      </c>
      <c r="U32" s="27">
        <v>0.91</v>
      </c>
      <c r="V32" s="25">
        <v>0.78</v>
      </c>
      <c r="W32" s="26">
        <v>0.8</v>
      </c>
      <c r="X32" s="27">
        <v>0.9</v>
      </c>
      <c r="Y32" s="25">
        <v>0.88</v>
      </c>
      <c r="Z32" s="26">
        <v>0.89</v>
      </c>
      <c r="AA32" s="27">
        <v>0.87</v>
      </c>
      <c r="AB32" s="25">
        <v>0.85</v>
      </c>
      <c r="AC32" s="26">
        <v>0.8</v>
      </c>
      <c r="AD32" s="28">
        <v>0.74</v>
      </c>
      <c r="AE32" s="29"/>
      <c r="AF32" s="26">
        <f t="shared" si="0"/>
        <v>0.5</v>
      </c>
      <c r="AG32" s="26">
        <f t="shared" si="1"/>
        <v>0.8</v>
      </c>
      <c r="AH32" s="26">
        <f t="shared" si="2"/>
        <v>0.95000000000000007</v>
      </c>
      <c r="AI32" s="26">
        <f t="shared" si="3"/>
        <v>0.85000000000000009</v>
      </c>
      <c r="AJ32" s="26">
        <f t="shared" si="4"/>
        <v>0.9</v>
      </c>
      <c r="AK32" s="26">
        <f t="shared" si="5"/>
        <v>0.8</v>
      </c>
    </row>
    <row r="33" spans="1:37">
      <c r="B33" s="1" t="s">
        <v>125</v>
      </c>
      <c r="C33" s="30" t="s">
        <v>27</v>
      </c>
      <c r="D33" s="23">
        <v>50</v>
      </c>
      <c r="E33" s="22" t="s">
        <v>20</v>
      </c>
      <c r="F33" s="22" t="s">
        <v>33</v>
      </c>
      <c r="G33" s="22"/>
      <c r="H33" s="22"/>
      <c r="I33" s="22"/>
      <c r="J33" s="1" t="s">
        <v>28</v>
      </c>
      <c r="K33" s="22" t="s">
        <v>29</v>
      </c>
      <c r="L33" s="24" t="s">
        <v>126</v>
      </c>
      <c r="M33" s="25">
        <v>0.09</v>
      </c>
      <c r="N33" s="26">
        <v>0.15</v>
      </c>
      <c r="O33" s="27">
        <v>0.26</v>
      </c>
      <c r="P33" s="25">
        <v>0.35</v>
      </c>
      <c r="Q33" s="26">
        <v>0.5</v>
      </c>
      <c r="R33" s="27">
        <v>0.66</v>
      </c>
      <c r="S33" s="25">
        <v>0.84</v>
      </c>
      <c r="T33" s="26">
        <v>0.96</v>
      </c>
      <c r="U33" s="27">
        <v>1</v>
      </c>
      <c r="V33" s="25">
        <v>1.08</v>
      </c>
      <c r="W33" s="26">
        <v>1.0900000000000001</v>
      </c>
      <c r="X33" s="27">
        <v>1.05</v>
      </c>
      <c r="Y33" s="25">
        <v>1.04</v>
      </c>
      <c r="Z33" s="26">
        <v>0.99</v>
      </c>
      <c r="AA33" s="27">
        <v>0.97</v>
      </c>
      <c r="AB33" s="25">
        <v>0.9</v>
      </c>
      <c r="AC33" s="26">
        <v>0.91</v>
      </c>
      <c r="AD33" s="28">
        <v>0.92</v>
      </c>
      <c r="AE33" s="29"/>
      <c r="AF33" s="26">
        <f t="shared" si="0"/>
        <v>0.15000000000000002</v>
      </c>
      <c r="AG33" s="26">
        <f t="shared" si="1"/>
        <v>0.5</v>
      </c>
      <c r="AH33" s="26">
        <f t="shared" si="2"/>
        <v>0.95000000000000007</v>
      </c>
      <c r="AI33" s="26">
        <f t="shared" si="3"/>
        <v>1</v>
      </c>
      <c r="AJ33" s="26">
        <f t="shared" si="4"/>
        <v>1</v>
      </c>
      <c r="AK33" s="26">
        <f t="shared" si="5"/>
        <v>0.9</v>
      </c>
    </row>
    <row r="34" spans="1:37">
      <c r="B34" s="1" t="s">
        <v>127</v>
      </c>
      <c r="C34" s="30" t="s">
        <v>27</v>
      </c>
      <c r="D34" s="23">
        <v>100</v>
      </c>
      <c r="E34" s="22" t="s">
        <v>20</v>
      </c>
      <c r="F34" s="22" t="s">
        <v>33</v>
      </c>
      <c r="G34" s="22"/>
      <c r="H34" s="22"/>
      <c r="I34" s="22"/>
      <c r="J34" s="1" t="s">
        <v>69</v>
      </c>
      <c r="K34" s="22" t="s">
        <v>57</v>
      </c>
      <c r="L34" s="24" t="s">
        <v>58</v>
      </c>
      <c r="M34" s="25">
        <v>0.16</v>
      </c>
      <c r="N34" s="26">
        <v>0.27</v>
      </c>
      <c r="O34" s="27">
        <v>0.43</v>
      </c>
      <c r="P34" s="25">
        <v>0.56999999999999995</v>
      </c>
      <c r="Q34" s="26">
        <v>0.73</v>
      </c>
      <c r="R34" s="27">
        <v>0.77</v>
      </c>
      <c r="S34" s="25">
        <v>1.01</v>
      </c>
      <c r="T34" s="26">
        <v>1.03</v>
      </c>
      <c r="U34" s="27">
        <v>1.01</v>
      </c>
      <c r="V34" s="25">
        <v>1.03</v>
      </c>
      <c r="W34" s="26">
        <v>1.03</v>
      </c>
      <c r="X34" s="27">
        <v>0.98</v>
      </c>
      <c r="Y34" s="25">
        <v>0.94</v>
      </c>
      <c r="Z34" s="26">
        <v>0.95</v>
      </c>
      <c r="AA34" s="27">
        <v>0.98</v>
      </c>
      <c r="AB34" s="25">
        <v>0.96</v>
      </c>
      <c r="AC34" s="26">
        <v>0.92</v>
      </c>
      <c r="AD34" s="28">
        <v>0.9</v>
      </c>
      <c r="AE34" s="29"/>
      <c r="AF34" s="26">
        <f t="shared" si="0"/>
        <v>0.30000000000000004</v>
      </c>
      <c r="AG34" s="26">
        <f t="shared" si="1"/>
        <v>0.70000000000000007</v>
      </c>
      <c r="AH34" s="26">
        <f t="shared" si="2"/>
        <v>1</v>
      </c>
      <c r="AI34" s="26">
        <f t="shared" si="3"/>
        <v>1</v>
      </c>
      <c r="AJ34" s="26">
        <f t="shared" si="4"/>
        <v>0.95000000000000007</v>
      </c>
      <c r="AK34" s="26">
        <f t="shared" si="5"/>
        <v>0.95000000000000007</v>
      </c>
    </row>
    <row r="35" spans="1:37">
      <c r="B35" s="1" t="s">
        <v>128</v>
      </c>
      <c r="C35" s="30" t="s">
        <v>27</v>
      </c>
      <c r="D35" s="23">
        <v>400</v>
      </c>
      <c r="E35" s="22" t="s">
        <v>20</v>
      </c>
      <c r="F35" s="22" t="s">
        <v>33</v>
      </c>
      <c r="G35" s="22"/>
      <c r="H35" s="22"/>
      <c r="I35" s="22"/>
      <c r="J35" s="1" t="s">
        <v>79</v>
      </c>
      <c r="K35" s="22" t="s">
        <v>57</v>
      </c>
      <c r="L35" s="24" t="s">
        <v>126</v>
      </c>
      <c r="M35" s="25">
        <v>0.31</v>
      </c>
      <c r="N35" s="26">
        <v>0.64</v>
      </c>
      <c r="O35" s="27">
        <v>0.79</v>
      </c>
      <c r="P35" s="25">
        <v>0.81</v>
      </c>
      <c r="Q35" s="26">
        <v>0.89</v>
      </c>
      <c r="R35" s="27">
        <v>0.9</v>
      </c>
      <c r="S35" s="25">
        <v>0.77</v>
      </c>
      <c r="T35" s="26">
        <v>0.75</v>
      </c>
      <c r="U35" s="27">
        <v>0.91</v>
      </c>
      <c r="V35" s="25">
        <v>0.95</v>
      </c>
      <c r="W35" s="26">
        <v>0.97</v>
      </c>
      <c r="X35" s="27">
        <v>1</v>
      </c>
      <c r="Y35" s="25">
        <v>1.02</v>
      </c>
      <c r="Z35" s="26">
        <v>1.03</v>
      </c>
      <c r="AA35" s="27">
        <v>1.02</v>
      </c>
      <c r="AB35" s="25">
        <v>1.01</v>
      </c>
      <c r="AC35" s="26">
        <v>0.96</v>
      </c>
      <c r="AD35" s="28">
        <v>0.97</v>
      </c>
      <c r="AE35" s="29"/>
      <c r="AF35" s="26">
        <f t="shared" si="0"/>
        <v>0.60000000000000009</v>
      </c>
      <c r="AG35" s="26">
        <f t="shared" si="1"/>
        <v>0.85000000000000009</v>
      </c>
      <c r="AH35" s="26">
        <f t="shared" si="2"/>
        <v>0.8</v>
      </c>
      <c r="AI35" s="26">
        <f t="shared" si="3"/>
        <v>0.95000000000000007</v>
      </c>
      <c r="AJ35" s="26">
        <f t="shared" si="4"/>
        <v>1</v>
      </c>
      <c r="AK35" s="26">
        <f t="shared" si="5"/>
        <v>1</v>
      </c>
    </row>
    <row r="36" spans="1:37">
      <c r="A36" s="1" t="s">
        <v>129</v>
      </c>
      <c r="B36" s="1" t="s">
        <v>130</v>
      </c>
      <c r="C36" s="31" t="s">
        <v>131</v>
      </c>
      <c r="D36" s="23">
        <v>200</v>
      </c>
      <c r="E36" s="22" t="s">
        <v>42</v>
      </c>
      <c r="F36" s="22" t="s">
        <v>21</v>
      </c>
      <c r="G36" s="22"/>
      <c r="H36" s="22"/>
      <c r="I36" s="22"/>
      <c r="J36" s="1" t="s">
        <v>132</v>
      </c>
      <c r="K36" s="22" t="s">
        <v>35</v>
      </c>
      <c r="L36" s="24" t="s">
        <v>112</v>
      </c>
      <c r="M36" s="25">
        <v>0.2</v>
      </c>
      <c r="N36" s="26">
        <v>0.31</v>
      </c>
      <c r="O36" s="27">
        <v>0.41</v>
      </c>
      <c r="P36" s="25">
        <v>0.55000000000000004</v>
      </c>
      <c r="Q36" s="26">
        <v>0.69</v>
      </c>
      <c r="R36" s="27">
        <v>0.68</v>
      </c>
      <c r="S36" s="25">
        <v>0.76</v>
      </c>
      <c r="T36" s="26">
        <v>0.81</v>
      </c>
      <c r="U36" s="27">
        <v>0.79</v>
      </c>
      <c r="V36" s="25">
        <v>0.57999999999999996</v>
      </c>
      <c r="W36" s="26">
        <v>0.47</v>
      </c>
      <c r="X36" s="27">
        <v>0.6</v>
      </c>
      <c r="Y36" s="25">
        <v>0.66</v>
      </c>
      <c r="Z36" s="26">
        <v>0.62</v>
      </c>
      <c r="AA36" s="27">
        <v>0.68</v>
      </c>
      <c r="AB36" s="25">
        <v>0.65</v>
      </c>
      <c r="AC36" s="26">
        <v>0.63</v>
      </c>
      <c r="AD36" s="28">
        <v>0.62</v>
      </c>
      <c r="AE36" s="29"/>
      <c r="AF36" s="26">
        <f t="shared" si="0"/>
        <v>0.30000000000000004</v>
      </c>
      <c r="AG36" s="26">
        <f t="shared" si="1"/>
        <v>0.65</v>
      </c>
      <c r="AH36" s="26">
        <f t="shared" si="2"/>
        <v>0.8</v>
      </c>
      <c r="AI36" s="26">
        <f t="shared" si="3"/>
        <v>0.55000000000000004</v>
      </c>
      <c r="AJ36" s="26">
        <f t="shared" si="4"/>
        <v>0.65</v>
      </c>
      <c r="AK36" s="26">
        <f t="shared" si="5"/>
        <v>0.65</v>
      </c>
    </row>
    <row r="37" spans="1:37">
      <c r="A37" s="1" t="s">
        <v>133</v>
      </c>
      <c r="B37" s="1" t="s">
        <v>134</v>
      </c>
      <c r="C37" s="31" t="s">
        <v>96</v>
      </c>
      <c r="D37" s="23">
        <v>200</v>
      </c>
      <c r="E37" s="22" t="s">
        <v>42</v>
      </c>
      <c r="F37" s="22" t="s">
        <v>33</v>
      </c>
      <c r="G37" s="22"/>
      <c r="H37" s="22"/>
      <c r="I37" s="22"/>
      <c r="J37" s="1" t="s">
        <v>28</v>
      </c>
      <c r="K37" s="22" t="s">
        <v>29</v>
      </c>
      <c r="L37" s="33" t="str">
        <f>"NRC = "&amp;IF(AVERAGE(AF37:AK37)&lt;1.01,ROUND(AVERAGE(AF37:AK37)/0.05,0)*0.05,1)</f>
        <v>NRC = 0,85</v>
      </c>
      <c r="M37" s="25">
        <v>0.18</v>
      </c>
      <c r="N37" s="26">
        <v>0.28999999999999998</v>
      </c>
      <c r="O37" s="27">
        <v>0.63</v>
      </c>
      <c r="P37" s="25">
        <v>0.73</v>
      </c>
      <c r="Q37" s="26">
        <v>0.89</v>
      </c>
      <c r="R37" s="27">
        <v>0.94</v>
      </c>
      <c r="S37" s="25">
        <v>1</v>
      </c>
      <c r="T37" s="26">
        <v>0.99</v>
      </c>
      <c r="U37" s="27">
        <v>0.97</v>
      </c>
      <c r="V37" s="25">
        <v>0.87</v>
      </c>
      <c r="W37" s="26">
        <v>0.89</v>
      </c>
      <c r="X37" s="27">
        <v>1.02</v>
      </c>
      <c r="Y37" s="25">
        <v>0.98</v>
      </c>
      <c r="Z37" s="26">
        <v>1.03</v>
      </c>
      <c r="AA37" s="27">
        <v>1.03</v>
      </c>
      <c r="AB37" s="25">
        <v>1.03</v>
      </c>
      <c r="AC37" s="26">
        <v>1</v>
      </c>
      <c r="AD37" s="28">
        <v>0.95</v>
      </c>
      <c r="AE37" s="34"/>
      <c r="AF37" s="26">
        <f t="shared" si="0"/>
        <v>0.35000000000000003</v>
      </c>
      <c r="AG37" s="26">
        <f t="shared" si="1"/>
        <v>0.85000000000000009</v>
      </c>
      <c r="AH37" s="26">
        <f t="shared" si="2"/>
        <v>1</v>
      </c>
      <c r="AI37" s="26">
        <f t="shared" si="3"/>
        <v>0.95000000000000007</v>
      </c>
      <c r="AJ37" s="26">
        <f t="shared" si="4"/>
        <v>1</v>
      </c>
      <c r="AK37" s="26">
        <f t="shared" si="5"/>
        <v>1</v>
      </c>
    </row>
    <row r="38" spans="1:37">
      <c r="B38" s="1" t="s">
        <v>135</v>
      </c>
      <c r="C38" s="30" t="s">
        <v>27</v>
      </c>
      <c r="D38" s="23">
        <v>200</v>
      </c>
      <c r="E38" s="22" t="s">
        <v>20</v>
      </c>
      <c r="F38" s="22" t="s">
        <v>136</v>
      </c>
      <c r="G38" s="22"/>
      <c r="H38" s="22"/>
      <c r="I38" s="22"/>
      <c r="J38" s="32" t="s">
        <v>137</v>
      </c>
      <c r="K38" s="32" t="s">
        <v>29</v>
      </c>
      <c r="L38" s="33" t="str">
        <f>"NRC = "&amp;IF(AVERAGE(AF38:AK38)&lt;1.01,ROUND(AVERAGE(AF38:AK38)/0.05,0)*0.05,1)</f>
        <v>NRC = 0,75</v>
      </c>
      <c r="M38" s="25">
        <v>0.24</v>
      </c>
      <c r="N38" s="26">
        <v>0.43</v>
      </c>
      <c r="O38" s="27">
        <v>0.67</v>
      </c>
      <c r="P38" s="25">
        <v>0.76</v>
      </c>
      <c r="Q38" s="26">
        <v>0.83</v>
      </c>
      <c r="R38" s="27">
        <v>0.85</v>
      </c>
      <c r="S38" s="25">
        <v>0.88</v>
      </c>
      <c r="T38" s="26">
        <v>0.86</v>
      </c>
      <c r="U38" s="27">
        <v>0.8</v>
      </c>
      <c r="V38" s="25">
        <v>0.79</v>
      </c>
      <c r="W38" s="26">
        <v>0.82</v>
      </c>
      <c r="X38" s="27">
        <v>0.89</v>
      </c>
      <c r="Y38" s="25">
        <v>0.89</v>
      </c>
      <c r="Z38" s="26">
        <v>0.89</v>
      </c>
      <c r="AA38" s="27">
        <v>0.84</v>
      </c>
      <c r="AB38" s="25">
        <v>0.74</v>
      </c>
      <c r="AC38" s="26">
        <v>0.72</v>
      </c>
      <c r="AD38" s="28">
        <v>0.65</v>
      </c>
      <c r="AE38" s="29"/>
      <c r="AF38" s="26">
        <f t="shared" si="0"/>
        <v>0.45</v>
      </c>
      <c r="AG38" s="26">
        <f t="shared" si="1"/>
        <v>0.8</v>
      </c>
      <c r="AH38" s="26">
        <f t="shared" si="2"/>
        <v>0.85000000000000009</v>
      </c>
      <c r="AI38" s="26">
        <f t="shared" si="3"/>
        <v>0.85000000000000009</v>
      </c>
      <c r="AJ38" s="26">
        <f t="shared" si="4"/>
        <v>0.85000000000000009</v>
      </c>
      <c r="AK38" s="26">
        <f t="shared" si="5"/>
        <v>0.70000000000000007</v>
      </c>
    </row>
    <row r="39" spans="1:37">
      <c r="B39" s="1" t="s">
        <v>138</v>
      </c>
      <c r="C39" s="30" t="s">
        <v>27</v>
      </c>
      <c r="D39" s="23">
        <v>200</v>
      </c>
      <c r="E39" s="22" t="s">
        <v>20</v>
      </c>
      <c r="F39" s="22" t="s">
        <v>139</v>
      </c>
      <c r="G39" s="22"/>
      <c r="H39" s="22"/>
      <c r="I39" s="22"/>
      <c r="J39" s="32" t="s">
        <v>140</v>
      </c>
      <c r="K39" s="32" t="s">
        <v>57</v>
      </c>
      <c r="L39" s="33" t="str">
        <f>"NRC = "&amp;IF(AVERAGE(AF39:AK39)&lt;1.01,ROUND(AVERAGE(AF39:AK39)/0.05,0)*0.05,1)</f>
        <v>NRC = 0,85</v>
      </c>
      <c r="M39" s="25">
        <v>0.27</v>
      </c>
      <c r="N39" s="26">
        <v>0.45</v>
      </c>
      <c r="O39" s="27">
        <v>0.65</v>
      </c>
      <c r="P39" s="25">
        <v>0.8</v>
      </c>
      <c r="Q39" s="26">
        <v>0.89</v>
      </c>
      <c r="R39" s="27">
        <v>0.94</v>
      </c>
      <c r="S39" s="25">
        <v>1.07</v>
      </c>
      <c r="T39" s="26">
        <v>1</v>
      </c>
      <c r="U39" s="27">
        <v>0.95</v>
      </c>
      <c r="V39" s="25">
        <v>0.84</v>
      </c>
      <c r="W39" s="26">
        <v>0.82</v>
      </c>
      <c r="X39" s="27">
        <v>0.95</v>
      </c>
      <c r="Y39" s="25">
        <v>0.96</v>
      </c>
      <c r="Z39" s="26">
        <v>0.96</v>
      </c>
      <c r="AA39" s="27">
        <v>0.95</v>
      </c>
      <c r="AB39" s="25">
        <v>0.9</v>
      </c>
      <c r="AC39" s="26">
        <v>0.89</v>
      </c>
      <c r="AD39" s="28">
        <v>0.86</v>
      </c>
      <c r="AE39" s="29"/>
      <c r="AF39" s="26">
        <f t="shared" si="0"/>
        <v>0.45</v>
      </c>
      <c r="AG39" s="26">
        <f t="shared" si="1"/>
        <v>0.9</v>
      </c>
      <c r="AH39" s="26">
        <f t="shared" si="2"/>
        <v>1</v>
      </c>
      <c r="AI39" s="26">
        <f t="shared" si="3"/>
        <v>0.85000000000000009</v>
      </c>
      <c r="AJ39" s="26">
        <f t="shared" si="4"/>
        <v>0.95000000000000007</v>
      </c>
      <c r="AK39" s="26">
        <f t="shared" si="5"/>
        <v>0.9</v>
      </c>
    </row>
    <row r="40" spans="1:37">
      <c r="B40" s="1" t="s">
        <v>141</v>
      </c>
      <c r="C40" s="30" t="s">
        <v>27</v>
      </c>
      <c r="D40" s="23">
        <v>200</v>
      </c>
      <c r="E40" s="22" t="s">
        <v>21</v>
      </c>
      <c r="F40" s="22" t="s">
        <v>33</v>
      </c>
      <c r="G40" s="22"/>
      <c r="H40" s="22"/>
      <c r="I40" s="22"/>
      <c r="J40" s="32" t="s">
        <v>142</v>
      </c>
      <c r="K40" s="32" t="s">
        <v>57</v>
      </c>
      <c r="L40" s="33" t="str">
        <f>"NRC = "&amp;IF(AVERAGE(AF40:AK40)&lt;1.01,ROUND(AVERAGE(AF40:AK40)/0.05,0)*0.05,1)</f>
        <v>NRC = 0,85</v>
      </c>
      <c r="M40" s="25">
        <v>0.16</v>
      </c>
      <c r="N40" s="26">
        <v>0.35</v>
      </c>
      <c r="O40" s="27">
        <v>0.48</v>
      </c>
      <c r="P40" s="25">
        <v>0.65</v>
      </c>
      <c r="Q40" s="26">
        <v>0.81</v>
      </c>
      <c r="R40" s="27">
        <v>0.86</v>
      </c>
      <c r="S40" s="25">
        <v>1.03</v>
      </c>
      <c r="T40" s="26">
        <v>1.02</v>
      </c>
      <c r="U40" s="27">
        <v>0.98</v>
      </c>
      <c r="V40" s="25">
        <v>0.94</v>
      </c>
      <c r="W40" s="26">
        <v>0.89</v>
      </c>
      <c r="X40" s="27">
        <v>0.98</v>
      </c>
      <c r="Y40" s="25">
        <v>1</v>
      </c>
      <c r="Z40" s="26">
        <v>1.03</v>
      </c>
      <c r="AA40" s="27">
        <v>1</v>
      </c>
      <c r="AB40" s="25">
        <v>0.97</v>
      </c>
      <c r="AC40" s="26">
        <v>0.99</v>
      </c>
      <c r="AD40" s="28">
        <v>0.97</v>
      </c>
      <c r="AE40" s="29"/>
      <c r="AF40" s="26">
        <f t="shared" si="0"/>
        <v>0.35000000000000003</v>
      </c>
      <c r="AG40" s="26">
        <f t="shared" si="1"/>
        <v>0.75</v>
      </c>
      <c r="AH40" s="26">
        <f t="shared" si="2"/>
        <v>1</v>
      </c>
      <c r="AI40" s="26">
        <f t="shared" si="3"/>
        <v>0.95000000000000007</v>
      </c>
      <c r="AJ40" s="26">
        <f t="shared" si="4"/>
        <v>1</v>
      </c>
      <c r="AK40" s="26">
        <f t="shared" si="5"/>
        <v>1</v>
      </c>
    </row>
    <row r="41" spans="1:37">
      <c r="A41" s="1" t="s">
        <v>143</v>
      </c>
      <c r="B41" s="42" t="s">
        <v>144</v>
      </c>
      <c r="C41" s="31" t="s">
        <v>145</v>
      </c>
      <c r="D41" s="23">
        <v>200</v>
      </c>
      <c r="E41" s="22" t="s">
        <v>20</v>
      </c>
      <c r="F41" s="22" t="s">
        <v>21</v>
      </c>
      <c r="G41" s="22"/>
      <c r="H41" s="22"/>
      <c r="I41" s="22"/>
      <c r="J41" s="1" t="s">
        <v>146</v>
      </c>
      <c r="K41" s="22" t="s">
        <v>23</v>
      </c>
      <c r="L41" s="24" t="s">
        <v>147</v>
      </c>
      <c r="M41" s="25">
        <v>0.31</v>
      </c>
      <c r="N41" s="26">
        <v>0.5</v>
      </c>
      <c r="O41" s="27">
        <v>0.57999999999999996</v>
      </c>
      <c r="P41" s="25">
        <v>0.75</v>
      </c>
      <c r="Q41" s="26">
        <v>0.72</v>
      </c>
      <c r="R41" s="27">
        <v>0.73</v>
      </c>
      <c r="S41" s="25">
        <v>0.75</v>
      </c>
      <c r="T41" s="26">
        <v>0.71</v>
      </c>
      <c r="U41" s="27">
        <v>0.67</v>
      </c>
      <c r="V41" s="25">
        <v>0.55000000000000004</v>
      </c>
      <c r="W41" s="26">
        <v>0.53</v>
      </c>
      <c r="X41" s="27">
        <v>0.55000000000000004</v>
      </c>
      <c r="Y41" s="25">
        <v>0.5</v>
      </c>
      <c r="Z41" s="26">
        <v>0.49</v>
      </c>
      <c r="AA41" s="27">
        <v>0.44</v>
      </c>
      <c r="AB41" s="25">
        <v>0.41</v>
      </c>
      <c r="AC41" s="26">
        <v>0.35</v>
      </c>
      <c r="AD41" s="28">
        <v>0.31</v>
      </c>
      <c r="AE41" s="29"/>
      <c r="AF41" s="26">
        <f t="shared" si="0"/>
        <v>0.45</v>
      </c>
      <c r="AG41" s="26">
        <f t="shared" si="1"/>
        <v>0.75</v>
      </c>
      <c r="AH41" s="26">
        <f t="shared" si="2"/>
        <v>0.70000000000000007</v>
      </c>
      <c r="AI41" s="26">
        <f t="shared" si="3"/>
        <v>0.55000000000000004</v>
      </c>
      <c r="AJ41" s="26">
        <f t="shared" si="4"/>
        <v>0.5</v>
      </c>
      <c r="AK41" s="26">
        <f t="shared" si="5"/>
        <v>0.35000000000000003</v>
      </c>
    </row>
    <row r="42" spans="1:37">
      <c r="A42" s="1" t="s">
        <v>148</v>
      </c>
      <c r="B42" s="1" t="s">
        <v>149</v>
      </c>
      <c r="C42" s="31" t="s">
        <v>150</v>
      </c>
      <c r="D42" s="23">
        <v>200</v>
      </c>
      <c r="E42" s="22" t="s">
        <v>20</v>
      </c>
      <c r="F42" s="22" t="s">
        <v>21</v>
      </c>
      <c r="G42" s="22"/>
      <c r="H42" s="22"/>
      <c r="I42" s="22"/>
      <c r="J42" s="1" t="s">
        <v>28</v>
      </c>
      <c r="K42" s="22" t="s">
        <v>29</v>
      </c>
      <c r="L42" s="24" t="s">
        <v>30</v>
      </c>
      <c r="M42" s="25">
        <v>0.16</v>
      </c>
      <c r="N42" s="26">
        <v>0.4</v>
      </c>
      <c r="O42" s="27">
        <v>0.6</v>
      </c>
      <c r="P42" s="25">
        <v>0.7</v>
      </c>
      <c r="Q42" s="26">
        <v>0.77</v>
      </c>
      <c r="R42" s="27">
        <v>0.79</v>
      </c>
      <c r="S42" s="25">
        <v>0.9</v>
      </c>
      <c r="T42" s="26">
        <v>0.9</v>
      </c>
      <c r="U42" s="27">
        <v>0.89</v>
      </c>
      <c r="V42" s="25">
        <v>0.74</v>
      </c>
      <c r="W42" s="26">
        <v>0.68</v>
      </c>
      <c r="X42" s="27">
        <v>0.76</v>
      </c>
      <c r="Y42" s="25">
        <v>0.8</v>
      </c>
      <c r="Z42" s="26">
        <v>0.81</v>
      </c>
      <c r="AA42" s="27">
        <v>0.81</v>
      </c>
      <c r="AB42" s="25">
        <v>0.79</v>
      </c>
      <c r="AC42" s="26">
        <v>0.77</v>
      </c>
      <c r="AD42" s="28">
        <v>0.76</v>
      </c>
      <c r="AE42" s="29"/>
      <c r="AF42" s="26">
        <f t="shared" si="0"/>
        <v>0.4</v>
      </c>
      <c r="AG42" s="26">
        <f t="shared" si="1"/>
        <v>0.75</v>
      </c>
      <c r="AH42" s="26">
        <f t="shared" si="2"/>
        <v>0.9</v>
      </c>
      <c r="AI42" s="26">
        <f t="shared" si="3"/>
        <v>0.75</v>
      </c>
      <c r="AJ42" s="26">
        <f t="shared" si="4"/>
        <v>0.8</v>
      </c>
      <c r="AK42" s="26">
        <f t="shared" si="5"/>
        <v>0.75</v>
      </c>
    </row>
    <row r="43" spans="1:37">
      <c r="B43" s="1" t="s">
        <v>152</v>
      </c>
      <c r="C43" s="30" t="s">
        <v>153</v>
      </c>
      <c r="D43" s="23">
        <v>200</v>
      </c>
      <c r="E43" s="22" t="s">
        <v>21</v>
      </c>
      <c r="F43" s="22" t="s">
        <v>21</v>
      </c>
      <c r="G43" s="22"/>
      <c r="H43" s="22"/>
      <c r="I43" s="22"/>
      <c r="J43" s="32" t="s">
        <v>155</v>
      </c>
      <c r="K43" s="32"/>
      <c r="L43" s="33" t="str">
        <f>"NRC = "&amp;IF(AVERAGE(AF43:AK43)&lt;1.01,ROUND(AVERAGE(AF43:AK43)/0.05,0)*0.05,1)</f>
        <v>NRC = 0,05</v>
      </c>
      <c r="M43" s="25">
        <v>0.1</v>
      </c>
      <c r="N43" s="26">
        <v>0.16</v>
      </c>
      <c r="O43" s="27">
        <v>0.19</v>
      </c>
      <c r="P43" s="25">
        <v>0.16</v>
      </c>
      <c r="Q43" s="26">
        <v>0.12</v>
      </c>
      <c r="R43" s="27">
        <v>0.08</v>
      </c>
      <c r="S43" s="25">
        <v>0.06</v>
      </c>
      <c r="T43" s="26">
        <v>0.05</v>
      </c>
      <c r="U43" s="27">
        <v>0.04</v>
      </c>
      <c r="V43" s="25">
        <v>0.04</v>
      </c>
      <c r="W43" s="26">
        <v>0.02</v>
      </c>
      <c r="X43" s="27">
        <v>0.02</v>
      </c>
      <c r="Y43" s="25">
        <v>0.02</v>
      </c>
      <c r="Z43" s="26">
        <v>0.02</v>
      </c>
      <c r="AA43" s="27">
        <v>0.01</v>
      </c>
      <c r="AB43" s="25">
        <v>0.02</v>
      </c>
      <c r="AC43" s="26">
        <v>0.04</v>
      </c>
      <c r="AD43" s="28">
        <v>0.05</v>
      </c>
      <c r="AE43" s="29"/>
      <c r="AF43" s="26">
        <f t="shared" si="0"/>
        <v>0.15000000000000002</v>
      </c>
      <c r="AG43" s="26">
        <f t="shared" si="1"/>
        <v>0.1</v>
      </c>
      <c r="AH43" s="26">
        <f t="shared" si="2"/>
        <v>0.05</v>
      </c>
      <c r="AI43" s="26">
        <f t="shared" si="3"/>
        <v>0.05</v>
      </c>
      <c r="AJ43" s="26">
        <f t="shared" si="4"/>
        <v>0</v>
      </c>
      <c r="AK43" s="26">
        <f t="shared" si="5"/>
        <v>0.05</v>
      </c>
    </row>
    <row r="44" spans="1:37">
      <c r="B44" s="1" t="s">
        <v>156</v>
      </c>
      <c r="C44" s="30" t="s">
        <v>27</v>
      </c>
      <c r="D44" s="23">
        <v>50</v>
      </c>
      <c r="E44" s="22" t="s">
        <v>20</v>
      </c>
      <c r="F44" s="22" t="s">
        <v>74</v>
      </c>
      <c r="G44" s="22"/>
      <c r="H44" s="22"/>
      <c r="I44" s="22"/>
      <c r="J44" s="32" t="s">
        <v>142</v>
      </c>
      <c r="K44" s="32" t="s">
        <v>57</v>
      </c>
      <c r="L44" s="33" t="str">
        <f>"NRC = "&amp;IF(AVERAGE(AF44:AK44)&lt;1.01,ROUND(AVERAGE(AF44:AK44)/0.05,0)*0.05,1)</f>
        <v>NRC = 0,8</v>
      </c>
      <c r="M44" s="25">
        <v>0.14000000000000001</v>
      </c>
      <c r="N44" s="26">
        <v>0.26</v>
      </c>
      <c r="O44" s="27">
        <v>0.47</v>
      </c>
      <c r="P44" s="25">
        <v>0.65</v>
      </c>
      <c r="Q44" s="26">
        <v>0.77</v>
      </c>
      <c r="R44" s="27">
        <v>0.87</v>
      </c>
      <c r="S44" s="25">
        <v>1.01</v>
      </c>
      <c r="T44" s="26">
        <v>1.02</v>
      </c>
      <c r="U44" s="27">
        <v>1.08</v>
      </c>
      <c r="V44" s="25">
        <v>1.05</v>
      </c>
      <c r="W44" s="26">
        <v>1.06</v>
      </c>
      <c r="X44" s="27">
        <v>1.02</v>
      </c>
      <c r="Y44" s="25">
        <v>0.99</v>
      </c>
      <c r="Z44" s="26">
        <v>0.98</v>
      </c>
      <c r="AA44" s="27">
        <v>0.95</v>
      </c>
      <c r="AB44" s="25">
        <v>0.92</v>
      </c>
      <c r="AC44" s="26">
        <v>0.93</v>
      </c>
      <c r="AD44" s="28">
        <v>0.9</v>
      </c>
      <c r="AE44" s="29"/>
      <c r="AF44" s="26">
        <f t="shared" si="0"/>
        <v>0.30000000000000004</v>
      </c>
      <c r="AG44" s="26">
        <f t="shared" si="1"/>
        <v>0.75</v>
      </c>
      <c r="AH44" s="26">
        <f t="shared" si="2"/>
        <v>1</v>
      </c>
      <c r="AI44" s="26">
        <f t="shared" si="3"/>
        <v>1</v>
      </c>
      <c r="AJ44" s="26">
        <f t="shared" si="4"/>
        <v>0.95000000000000007</v>
      </c>
      <c r="AK44" s="26">
        <f t="shared" si="5"/>
        <v>0.9</v>
      </c>
    </row>
    <row r="45" spans="1:37">
      <c r="A45" s="1" t="s">
        <v>157</v>
      </c>
      <c r="B45" s="1" t="s">
        <v>158</v>
      </c>
      <c r="C45" s="31" t="s">
        <v>159</v>
      </c>
      <c r="D45" s="23">
        <v>200</v>
      </c>
      <c r="E45" s="22" t="s">
        <v>20</v>
      </c>
      <c r="F45" s="22" t="s">
        <v>21</v>
      </c>
      <c r="G45" s="22"/>
      <c r="H45" s="22"/>
      <c r="I45" s="22"/>
      <c r="J45" s="1" t="s">
        <v>160</v>
      </c>
      <c r="K45" s="22" t="s">
        <v>35</v>
      </c>
      <c r="L45" s="24" t="s">
        <v>93</v>
      </c>
      <c r="M45" s="25">
        <v>0.23</v>
      </c>
      <c r="N45" s="26">
        <v>0.3</v>
      </c>
      <c r="O45" s="27">
        <v>0.47</v>
      </c>
      <c r="P45" s="25">
        <v>0.56999999999999995</v>
      </c>
      <c r="Q45" s="26">
        <v>0.75</v>
      </c>
      <c r="R45" s="27">
        <v>0.82</v>
      </c>
      <c r="S45" s="25">
        <v>0.94</v>
      </c>
      <c r="T45" s="26">
        <v>0.96</v>
      </c>
      <c r="U45" s="27">
        <v>0.86</v>
      </c>
      <c r="V45" s="25">
        <v>0.68</v>
      </c>
      <c r="W45" s="26">
        <v>0.56999999999999995</v>
      </c>
      <c r="X45" s="27">
        <v>0.69</v>
      </c>
      <c r="Y45" s="25">
        <v>0.76</v>
      </c>
      <c r="Z45" s="26">
        <v>0.71</v>
      </c>
      <c r="AA45" s="27">
        <v>0.75</v>
      </c>
      <c r="AB45" s="25">
        <v>0.69</v>
      </c>
      <c r="AC45" s="26">
        <v>0.67</v>
      </c>
      <c r="AD45" s="28">
        <v>0.65</v>
      </c>
      <c r="AE45" s="29"/>
      <c r="AF45" s="26">
        <f t="shared" si="0"/>
        <v>0.35000000000000003</v>
      </c>
      <c r="AG45" s="26">
        <f t="shared" si="1"/>
        <v>0.70000000000000007</v>
      </c>
      <c r="AH45" s="26">
        <f t="shared" si="2"/>
        <v>0.9</v>
      </c>
      <c r="AI45" s="26">
        <f t="shared" si="3"/>
        <v>0.65</v>
      </c>
      <c r="AJ45" s="26">
        <f t="shared" si="4"/>
        <v>0.75</v>
      </c>
      <c r="AK45" s="26">
        <f t="shared" si="5"/>
        <v>0.65</v>
      </c>
    </row>
    <row r="46" spans="1:37">
      <c r="A46" s="1" t="s">
        <v>157</v>
      </c>
      <c r="B46" s="1" t="s">
        <v>158</v>
      </c>
      <c r="C46" s="31" t="s">
        <v>161</v>
      </c>
      <c r="D46" s="23">
        <v>200</v>
      </c>
      <c r="E46" s="22" t="s">
        <v>20</v>
      </c>
      <c r="F46" s="22" t="s">
        <v>21</v>
      </c>
      <c r="G46" s="22"/>
      <c r="H46" s="22"/>
      <c r="I46" s="22"/>
      <c r="J46" s="1" t="s">
        <v>160</v>
      </c>
      <c r="K46" s="22" t="s">
        <v>35</v>
      </c>
      <c r="L46" s="24" t="s">
        <v>93</v>
      </c>
      <c r="M46" s="25">
        <v>0.23</v>
      </c>
      <c r="N46" s="26">
        <v>0.3</v>
      </c>
      <c r="O46" s="27">
        <v>0.47</v>
      </c>
      <c r="P46" s="25">
        <v>0.56999999999999995</v>
      </c>
      <c r="Q46" s="26">
        <v>0.75</v>
      </c>
      <c r="R46" s="27">
        <v>0.82</v>
      </c>
      <c r="S46" s="25">
        <v>0.94</v>
      </c>
      <c r="T46" s="26">
        <v>0.96</v>
      </c>
      <c r="U46" s="27">
        <v>0.86</v>
      </c>
      <c r="V46" s="25">
        <v>0.68</v>
      </c>
      <c r="W46" s="26">
        <v>0.56999999999999995</v>
      </c>
      <c r="X46" s="27">
        <v>0.69</v>
      </c>
      <c r="Y46" s="25">
        <v>0.76</v>
      </c>
      <c r="Z46" s="26">
        <v>0.71</v>
      </c>
      <c r="AA46" s="27">
        <v>0.75</v>
      </c>
      <c r="AB46" s="25">
        <v>0.69</v>
      </c>
      <c r="AC46" s="26">
        <v>0.67</v>
      </c>
      <c r="AD46" s="28">
        <v>0.65</v>
      </c>
      <c r="AE46" s="29"/>
      <c r="AF46" s="26">
        <f t="shared" si="0"/>
        <v>0.35000000000000003</v>
      </c>
      <c r="AG46" s="26">
        <f t="shared" si="1"/>
        <v>0.70000000000000007</v>
      </c>
      <c r="AH46" s="26">
        <f t="shared" si="2"/>
        <v>0.9</v>
      </c>
      <c r="AI46" s="26">
        <f t="shared" si="3"/>
        <v>0.65</v>
      </c>
      <c r="AJ46" s="26">
        <f t="shared" si="4"/>
        <v>0.75</v>
      </c>
      <c r="AK46" s="26">
        <f t="shared" si="5"/>
        <v>0.65</v>
      </c>
    </row>
    <row r="47" spans="1:37">
      <c r="A47" s="1" t="s">
        <v>162</v>
      </c>
      <c r="B47" s="1" t="s">
        <v>163</v>
      </c>
      <c r="C47" s="31" t="s">
        <v>164</v>
      </c>
      <c r="D47" s="23">
        <v>200</v>
      </c>
      <c r="E47" s="22" t="s">
        <v>20</v>
      </c>
      <c r="F47" s="22" t="s">
        <v>21</v>
      </c>
      <c r="G47" s="22"/>
      <c r="H47" s="22"/>
      <c r="I47" s="22"/>
      <c r="J47" s="1" t="s">
        <v>165</v>
      </c>
      <c r="K47" s="22" t="s">
        <v>35</v>
      </c>
      <c r="L47" s="24" t="s">
        <v>30</v>
      </c>
      <c r="M47" s="25">
        <v>0.23</v>
      </c>
      <c r="N47" s="26">
        <v>0.33</v>
      </c>
      <c r="O47" s="27">
        <v>0.51</v>
      </c>
      <c r="P47" s="25">
        <v>0.65</v>
      </c>
      <c r="Q47" s="26">
        <v>0.85</v>
      </c>
      <c r="R47" s="27">
        <v>0.85</v>
      </c>
      <c r="S47" s="25">
        <v>0.93</v>
      </c>
      <c r="T47" s="26">
        <v>0.98</v>
      </c>
      <c r="U47" s="27">
        <v>0.9</v>
      </c>
      <c r="V47" s="25">
        <v>0.71</v>
      </c>
      <c r="W47" s="26">
        <v>0.62</v>
      </c>
      <c r="X47" s="27">
        <v>0.73</v>
      </c>
      <c r="Y47" s="25">
        <v>0.78</v>
      </c>
      <c r="Z47" s="26">
        <v>0.73</v>
      </c>
      <c r="AA47" s="27">
        <v>0.78</v>
      </c>
      <c r="AB47" s="25">
        <v>0.7</v>
      </c>
      <c r="AC47" s="26">
        <v>0.74</v>
      </c>
      <c r="AD47" s="28">
        <v>0.7</v>
      </c>
      <c r="AE47" s="29"/>
      <c r="AF47" s="26">
        <f t="shared" si="0"/>
        <v>0.35000000000000003</v>
      </c>
      <c r="AG47" s="26">
        <f t="shared" si="1"/>
        <v>0.8</v>
      </c>
      <c r="AH47" s="26">
        <f t="shared" si="2"/>
        <v>0.95000000000000007</v>
      </c>
      <c r="AI47" s="26">
        <f t="shared" si="3"/>
        <v>0.70000000000000007</v>
      </c>
      <c r="AJ47" s="26">
        <f t="shared" si="4"/>
        <v>0.75</v>
      </c>
      <c r="AK47" s="26">
        <f t="shared" si="5"/>
        <v>0.70000000000000007</v>
      </c>
    </row>
    <row r="48" spans="1:37">
      <c r="B48" s="1" t="s">
        <v>163</v>
      </c>
      <c r="C48" s="43" t="s">
        <v>41</v>
      </c>
      <c r="D48" s="23">
        <v>200</v>
      </c>
      <c r="E48" s="23" t="s">
        <v>42</v>
      </c>
      <c r="F48" s="22" t="s">
        <v>21</v>
      </c>
      <c r="G48" s="22"/>
      <c r="H48" s="22"/>
      <c r="I48" s="22"/>
      <c r="J48" s="22" t="s">
        <v>165</v>
      </c>
      <c r="K48" s="22" t="s">
        <v>35</v>
      </c>
      <c r="L48" s="33" t="str">
        <f>"NRC = "&amp;IF(AVERAGE(AF48:AK48)&lt;1.01,ROUND(AVERAGE(AF48:AK48)/0.05,0)*0.05,1)</f>
        <v>NRC = 0,7</v>
      </c>
      <c r="M48" s="44">
        <v>0.23</v>
      </c>
      <c r="N48" s="45">
        <v>0.33</v>
      </c>
      <c r="O48" s="46">
        <v>0.51</v>
      </c>
      <c r="P48" s="44">
        <v>0.65</v>
      </c>
      <c r="Q48" s="45">
        <v>0.85</v>
      </c>
      <c r="R48" s="46">
        <v>0.85</v>
      </c>
      <c r="S48" s="44">
        <v>0.93</v>
      </c>
      <c r="T48" s="45">
        <v>0.98</v>
      </c>
      <c r="U48" s="46">
        <v>0.9</v>
      </c>
      <c r="V48" s="44">
        <v>0.71</v>
      </c>
      <c r="W48" s="45">
        <v>0.62</v>
      </c>
      <c r="X48" s="46">
        <v>0.73</v>
      </c>
      <c r="Y48" s="44">
        <v>0.78</v>
      </c>
      <c r="Z48" s="45">
        <v>0.73</v>
      </c>
      <c r="AA48" s="46">
        <v>0.78</v>
      </c>
      <c r="AB48" s="44">
        <v>0.7</v>
      </c>
      <c r="AC48" s="45">
        <v>0.74</v>
      </c>
      <c r="AD48" s="47">
        <v>0.7</v>
      </c>
      <c r="AF48" s="26">
        <f t="shared" si="0"/>
        <v>0.35000000000000003</v>
      </c>
      <c r="AG48" s="26">
        <f t="shared" si="1"/>
        <v>0.8</v>
      </c>
      <c r="AH48" s="26">
        <f t="shared" si="2"/>
        <v>0.95000000000000007</v>
      </c>
      <c r="AI48" s="26">
        <f t="shared" si="3"/>
        <v>0.70000000000000007</v>
      </c>
      <c r="AJ48" s="26">
        <f t="shared" si="4"/>
        <v>0.75</v>
      </c>
      <c r="AK48" s="26">
        <f t="shared" si="5"/>
        <v>0.70000000000000007</v>
      </c>
    </row>
    <row r="49" spans="1:37">
      <c r="A49" s="1" t="s">
        <v>167</v>
      </c>
      <c r="B49" s="1" t="s">
        <v>168</v>
      </c>
      <c r="C49" s="31" t="s">
        <v>169</v>
      </c>
      <c r="D49" s="23">
        <v>200</v>
      </c>
      <c r="E49" s="22" t="s">
        <v>42</v>
      </c>
      <c r="F49" s="22" t="s">
        <v>21</v>
      </c>
      <c r="G49" s="22"/>
      <c r="H49" s="22"/>
      <c r="I49" s="22"/>
      <c r="J49" s="1" t="s">
        <v>166</v>
      </c>
      <c r="K49" s="22" t="s">
        <v>35</v>
      </c>
      <c r="L49" s="24" t="s">
        <v>46</v>
      </c>
      <c r="M49" s="25">
        <v>0.23</v>
      </c>
      <c r="N49" s="26">
        <v>0.37</v>
      </c>
      <c r="O49" s="27">
        <v>0.47</v>
      </c>
      <c r="P49" s="25">
        <v>0.62</v>
      </c>
      <c r="Q49" s="26">
        <v>0.75</v>
      </c>
      <c r="R49" s="27">
        <v>0.73</v>
      </c>
      <c r="S49" s="25">
        <v>0.83</v>
      </c>
      <c r="T49" s="26">
        <v>0.87</v>
      </c>
      <c r="U49" s="27">
        <v>0.85</v>
      </c>
      <c r="V49" s="25">
        <v>0.65</v>
      </c>
      <c r="W49" s="26">
        <v>0.54</v>
      </c>
      <c r="X49" s="27">
        <v>0.67</v>
      </c>
      <c r="Y49" s="25">
        <v>0.72</v>
      </c>
      <c r="Z49" s="26">
        <v>0.67</v>
      </c>
      <c r="AA49" s="27">
        <v>0.72</v>
      </c>
      <c r="AB49" s="25">
        <v>0.69</v>
      </c>
      <c r="AC49" s="26">
        <v>0.66</v>
      </c>
      <c r="AD49" s="28">
        <v>0.65</v>
      </c>
      <c r="AE49" s="29"/>
      <c r="AF49" s="26">
        <f t="shared" si="0"/>
        <v>0.35000000000000003</v>
      </c>
      <c r="AG49" s="26">
        <f t="shared" si="1"/>
        <v>0.70000000000000007</v>
      </c>
      <c r="AH49" s="26">
        <f t="shared" si="2"/>
        <v>0.85000000000000009</v>
      </c>
      <c r="AI49" s="26">
        <f t="shared" si="3"/>
        <v>0.60000000000000009</v>
      </c>
      <c r="AJ49" s="26">
        <f t="shared" si="4"/>
        <v>0.70000000000000007</v>
      </c>
      <c r="AK49" s="26">
        <f t="shared" si="5"/>
        <v>0.65</v>
      </c>
    </row>
    <row r="50" spans="1:37">
      <c r="B50" s="1" t="s">
        <v>170</v>
      </c>
      <c r="C50" s="36" t="s">
        <v>18</v>
      </c>
      <c r="D50" s="22">
        <v>200</v>
      </c>
      <c r="E50" s="22" t="s">
        <v>20</v>
      </c>
      <c r="F50" s="22" t="s">
        <v>33</v>
      </c>
      <c r="G50" s="22"/>
      <c r="H50" s="22"/>
      <c r="I50" s="22"/>
      <c r="J50" s="32" t="s">
        <v>140</v>
      </c>
      <c r="K50" s="32" t="s">
        <v>57</v>
      </c>
      <c r="L50" s="33" t="str">
        <f>"NRC = "&amp;IF(AVERAGE(AF50:AK50)&lt;1.01,ROUND(AVERAGE(AF50:AK50)/0.05,0)*0.05,1)</f>
        <v>NRC = 0,85</v>
      </c>
      <c r="M50" s="25">
        <v>0.18</v>
      </c>
      <c r="N50" s="26">
        <v>0.31</v>
      </c>
      <c r="O50" s="27">
        <v>0.61</v>
      </c>
      <c r="P50" s="25">
        <v>0.73</v>
      </c>
      <c r="Q50" s="26">
        <v>0.87</v>
      </c>
      <c r="R50" s="27">
        <v>0.93</v>
      </c>
      <c r="S50" s="25">
        <v>1</v>
      </c>
      <c r="T50" s="26">
        <v>1.01</v>
      </c>
      <c r="U50" s="27">
        <v>0.96</v>
      </c>
      <c r="V50" s="25">
        <v>0.87</v>
      </c>
      <c r="W50" s="26">
        <v>0.88</v>
      </c>
      <c r="X50" s="27">
        <v>1</v>
      </c>
      <c r="Y50" s="25">
        <v>1.02</v>
      </c>
      <c r="Z50" s="26">
        <v>0.98</v>
      </c>
      <c r="AA50" s="27">
        <v>1.04</v>
      </c>
      <c r="AB50" s="25">
        <v>0.98</v>
      </c>
      <c r="AC50" s="26">
        <v>1</v>
      </c>
      <c r="AD50" s="28">
        <v>0.95</v>
      </c>
      <c r="AE50" s="29"/>
      <c r="AF50" s="26">
        <f t="shared" si="0"/>
        <v>0.35000000000000003</v>
      </c>
      <c r="AG50" s="26">
        <f t="shared" si="1"/>
        <v>0.85000000000000009</v>
      </c>
      <c r="AH50" s="26">
        <f t="shared" si="2"/>
        <v>1</v>
      </c>
      <c r="AI50" s="26">
        <f t="shared" si="3"/>
        <v>0.9</v>
      </c>
      <c r="AJ50" s="26">
        <f t="shared" si="4"/>
        <v>1</v>
      </c>
      <c r="AK50" s="26">
        <f t="shared" si="5"/>
        <v>1</v>
      </c>
    </row>
    <row r="51" spans="1:37">
      <c r="A51" s="1" t="s">
        <v>36</v>
      </c>
      <c r="B51" s="1" t="s">
        <v>171</v>
      </c>
      <c r="C51" s="21" t="s">
        <v>18</v>
      </c>
      <c r="D51" s="23">
        <v>200</v>
      </c>
      <c r="E51" s="22" t="s">
        <v>20</v>
      </c>
      <c r="F51" s="22" t="s">
        <v>33</v>
      </c>
      <c r="G51" s="22"/>
      <c r="H51" s="22"/>
      <c r="I51" s="22"/>
      <c r="J51" s="1" t="s">
        <v>172</v>
      </c>
      <c r="K51" s="22" t="s">
        <v>57</v>
      </c>
      <c r="L51" s="24" t="s">
        <v>75</v>
      </c>
      <c r="M51" s="38">
        <v>0.19</v>
      </c>
      <c r="N51" s="26">
        <v>0.37</v>
      </c>
      <c r="O51" s="39">
        <v>0.68</v>
      </c>
      <c r="P51" s="38">
        <v>0.77</v>
      </c>
      <c r="Q51" s="26">
        <v>0.89</v>
      </c>
      <c r="R51" s="39">
        <v>0.95</v>
      </c>
      <c r="S51" s="38">
        <v>1.02</v>
      </c>
      <c r="T51" s="26">
        <v>1.01</v>
      </c>
      <c r="U51" s="39">
        <v>0.95</v>
      </c>
      <c r="V51" s="38">
        <v>0.87</v>
      </c>
      <c r="W51" s="26">
        <v>0.88</v>
      </c>
      <c r="X51" s="39">
        <v>0.99</v>
      </c>
      <c r="Y51" s="38">
        <v>1</v>
      </c>
      <c r="Z51" s="26">
        <v>0.99</v>
      </c>
      <c r="AA51" s="39">
        <v>1.04</v>
      </c>
      <c r="AB51" s="38">
        <v>0.99</v>
      </c>
      <c r="AC51" s="26">
        <v>1</v>
      </c>
      <c r="AD51" s="40">
        <v>1.01</v>
      </c>
      <c r="AE51" s="29"/>
      <c r="AF51" s="26">
        <f t="shared" si="0"/>
        <v>0.4</v>
      </c>
      <c r="AG51" s="26">
        <f t="shared" si="1"/>
        <v>0.85000000000000009</v>
      </c>
      <c r="AH51" s="26">
        <f t="shared" si="2"/>
        <v>1</v>
      </c>
      <c r="AI51" s="26">
        <f t="shared" si="3"/>
        <v>0.9</v>
      </c>
      <c r="AJ51" s="26">
        <f t="shared" si="4"/>
        <v>1</v>
      </c>
      <c r="AK51" s="26">
        <f t="shared" si="5"/>
        <v>1</v>
      </c>
    </row>
    <row r="52" spans="1:37">
      <c r="A52" s="1" t="s">
        <v>117</v>
      </c>
      <c r="B52" s="1" t="s">
        <v>173</v>
      </c>
      <c r="C52" s="30" t="s">
        <v>89</v>
      </c>
      <c r="D52" s="23">
        <v>200</v>
      </c>
      <c r="E52" s="22" t="s">
        <v>20</v>
      </c>
      <c r="F52" s="22" t="s">
        <v>174</v>
      </c>
      <c r="G52" s="22"/>
      <c r="H52" s="22"/>
      <c r="I52" s="22"/>
      <c r="J52" s="1" t="s">
        <v>175</v>
      </c>
      <c r="K52" s="22" t="s">
        <v>35</v>
      </c>
      <c r="L52" s="24" t="s">
        <v>112</v>
      </c>
      <c r="M52" s="25">
        <v>0.24</v>
      </c>
      <c r="N52" s="26">
        <v>0.28999999999999998</v>
      </c>
      <c r="O52" s="27">
        <v>0.26</v>
      </c>
      <c r="P52" s="25">
        <v>0.39</v>
      </c>
      <c r="Q52" s="26">
        <v>0.4</v>
      </c>
      <c r="R52" s="27">
        <v>0.44</v>
      </c>
      <c r="S52" s="25">
        <v>0.53</v>
      </c>
      <c r="T52" s="26">
        <v>0.65</v>
      </c>
      <c r="U52" s="27">
        <v>0.67</v>
      </c>
      <c r="V52" s="25">
        <v>0.69</v>
      </c>
      <c r="W52" s="26">
        <v>0.76</v>
      </c>
      <c r="X52" s="27">
        <v>0.8</v>
      </c>
      <c r="Y52" s="25">
        <v>0.8</v>
      </c>
      <c r="Z52" s="26">
        <v>0.79</v>
      </c>
      <c r="AA52" s="27">
        <v>0.8</v>
      </c>
      <c r="AB52" s="25">
        <v>0.79</v>
      </c>
      <c r="AC52" s="26">
        <v>0.8</v>
      </c>
      <c r="AD52" s="28">
        <v>0.77</v>
      </c>
      <c r="AE52" s="29"/>
      <c r="AF52" s="26">
        <f t="shared" si="0"/>
        <v>0.25</v>
      </c>
      <c r="AG52" s="26">
        <f t="shared" si="1"/>
        <v>0.4</v>
      </c>
      <c r="AH52" s="26">
        <f t="shared" si="2"/>
        <v>0.60000000000000009</v>
      </c>
      <c r="AI52" s="26">
        <f t="shared" si="3"/>
        <v>0.75</v>
      </c>
      <c r="AJ52" s="26">
        <f t="shared" si="4"/>
        <v>0.8</v>
      </c>
      <c r="AK52" s="26">
        <f t="shared" si="5"/>
        <v>0.8</v>
      </c>
    </row>
    <row r="53" spans="1:37">
      <c r="A53" s="1" t="s">
        <v>176</v>
      </c>
      <c r="B53" s="1" t="s">
        <v>177</v>
      </c>
      <c r="C53" s="31" t="s">
        <v>61</v>
      </c>
      <c r="D53" s="23">
        <v>200</v>
      </c>
      <c r="E53" s="22" t="s">
        <v>20</v>
      </c>
      <c r="F53" s="22" t="s">
        <v>21</v>
      </c>
      <c r="G53" s="22"/>
      <c r="H53" s="22"/>
      <c r="I53" s="22"/>
      <c r="J53" s="1" t="s">
        <v>178</v>
      </c>
      <c r="K53" s="22" t="s">
        <v>23</v>
      </c>
      <c r="L53" s="24" t="s">
        <v>112</v>
      </c>
      <c r="M53" s="25">
        <v>0.34</v>
      </c>
      <c r="N53" s="26">
        <v>0.37</v>
      </c>
      <c r="O53" s="27">
        <v>0.57999999999999996</v>
      </c>
      <c r="P53" s="25">
        <v>0.77</v>
      </c>
      <c r="Q53" s="26">
        <v>0.84</v>
      </c>
      <c r="R53" s="27">
        <v>0.77</v>
      </c>
      <c r="S53" s="25">
        <v>0.82</v>
      </c>
      <c r="T53" s="26">
        <v>0.83</v>
      </c>
      <c r="U53" s="27">
        <v>0.74</v>
      </c>
      <c r="V53" s="25">
        <v>0.6</v>
      </c>
      <c r="W53" s="26">
        <v>0.55000000000000004</v>
      </c>
      <c r="X53" s="27">
        <v>0.6</v>
      </c>
      <c r="Y53" s="25">
        <v>0.52</v>
      </c>
      <c r="Z53" s="26">
        <v>0.47</v>
      </c>
      <c r="AA53" s="27">
        <v>0.42</v>
      </c>
      <c r="AB53" s="25">
        <v>0.39</v>
      </c>
      <c r="AC53" s="26">
        <v>0.33</v>
      </c>
      <c r="AD53" s="28">
        <v>0.28000000000000003</v>
      </c>
      <c r="AE53" s="29"/>
      <c r="AF53" s="26">
        <f t="shared" si="0"/>
        <v>0.45</v>
      </c>
      <c r="AG53" s="26">
        <f t="shared" si="1"/>
        <v>0.8</v>
      </c>
      <c r="AH53" s="26">
        <f t="shared" si="2"/>
        <v>0.8</v>
      </c>
      <c r="AI53" s="26">
        <f t="shared" si="3"/>
        <v>0.60000000000000009</v>
      </c>
      <c r="AJ53" s="26">
        <f t="shared" si="4"/>
        <v>0.45</v>
      </c>
      <c r="AK53" s="26">
        <f t="shared" si="5"/>
        <v>0.35000000000000003</v>
      </c>
    </row>
    <row r="54" spans="1:37">
      <c r="A54" s="1" t="s">
        <v>179</v>
      </c>
      <c r="B54" s="1" t="s">
        <v>180</v>
      </c>
      <c r="C54" s="31" t="s">
        <v>89</v>
      </c>
      <c r="D54" s="31">
        <v>200</v>
      </c>
      <c r="E54" s="31" t="s">
        <v>42</v>
      </c>
      <c r="F54" s="22" t="s">
        <v>21</v>
      </c>
      <c r="G54" s="31" t="s">
        <v>181</v>
      </c>
      <c r="H54" s="50">
        <v>0.79</v>
      </c>
      <c r="I54" s="31"/>
      <c r="J54" s="31" t="s">
        <v>146</v>
      </c>
      <c r="K54" s="31" t="s">
        <v>23</v>
      </c>
      <c r="L54" s="33" t="str">
        <f>"NRC = "&amp;IF(AVERAGE(AF54:AK54)&lt;1.01,ROUND(AVERAGE(AF54:AK54)/0.05,0)*0.05,1)</f>
        <v>NRC = 0,45</v>
      </c>
      <c r="M54" s="38">
        <v>0.24</v>
      </c>
      <c r="N54" s="51">
        <v>0.38</v>
      </c>
      <c r="O54" s="39">
        <v>0.47</v>
      </c>
      <c r="P54" s="38">
        <v>0.54</v>
      </c>
      <c r="Q54" s="51">
        <v>0.6</v>
      </c>
      <c r="R54" s="39">
        <v>0.56999999999999995</v>
      </c>
      <c r="S54" s="38">
        <v>0.61</v>
      </c>
      <c r="T54" s="51">
        <v>0.64</v>
      </c>
      <c r="U54" s="39">
        <v>0.59</v>
      </c>
      <c r="V54" s="38">
        <v>0.52</v>
      </c>
      <c r="W54" s="51">
        <v>0.49</v>
      </c>
      <c r="X54" s="39">
        <v>0.49</v>
      </c>
      <c r="Y54" s="38">
        <v>0.51</v>
      </c>
      <c r="Z54" s="51">
        <v>0.45</v>
      </c>
      <c r="AA54" s="39">
        <v>0.41</v>
      </c>
      <c r="AB54" s="38">
        <v>0.37</v>
      </c>
      <c r="AC54" s="51">
        <v>0.33</v>
      </c>
      <c r="AD54" s="40">
        <v>0.3</v>
      </c>
      <c r="AE54" s="34"/>
      <c r="AF54" s="26">
        <f t="shared" si="0"/>
        <v>0.35000000000000003</v>
      </c>
      <c r="AG54" s="26">
        <f t="shared" si="1"/>
        <v>0.55000000000000004</v>
      </c>
      <c r="AH54" s="26">
        <f t="shared" si="2"/>
        <v>0.60000000000000009</v>
      </c>
      <c r="AI54" s="26">
        <f t="shared" si="3"/>
        <v>0.5</v>
      </c>
      <c r="AJ54" s="26">
        <f t="shared" si="4"/>
        <v>0.45</v>
      </c>
      <c r="AK54" s="26">
        <f t="shared" si="5"/>
        <v>0.35000000000000003</v>
      </c>
    </row>
    <row r="55" spans="1:37">
      <c r="B55" s="1" t="s">
        <v>182</v>
      </c>
      <c r="C55" s="30" t="s">
        <v>27</v>
      </c>
      <c r="D55" s="23">
        <v>30</v>
      </c>
      <c r="E55" s="22" t="s">
        <v>20</v>
      </c>
      <c r="F55" s="22" t="s">
        <v>33</v>
      </c>
      <c r="G55" s="22"/>
      <c r="H55" s="22"/>
      <c r="I55" s="22"/>
      <c r="J55" s="32" t="s">
        <v>183</v>
      </c>
      <c r="K55" s="32" t="s">
        <v>35</v>
      </c>
      <c r="L55" s="33" t="str">
        <f>"NRC = "&amp;IF(AVERAGE(AF55:AK55)&lt;1.01,ROUND(AVERAGE(AF55:AK55)/0.05,0)*0.05,1)</f>
        <v>NRC = 0,7</v>
      </c>
      <c r="M55" s="25">
        <v>0.06</v>
      </c>
      <c r="N55" s="26">
        <v>0.11</v>
      </c>
      <c r="O55" s="27">
        <v>0.22</v>
      </c>
      <c r="P55" s="25">
        <v>0.33</v>
      </c>
      <c r="Q55" s="26">
        <v>0.42</v>
      </c>
      <c r="R55" s="27">
        <v>0.56000000000000005</v>
      </c>
      <c r="S55" s="25">
        <v>0.76</v>
      </c>
      <c r="T55" s="26">
        <v>0.89</v>
      </c>
      <c r="U55" s="27">
        <v>0.95</v>
      </c>
      <c r="V55" s="25">
        <v>1.05</v>
      </c>
      <c r="W55" s="26">
        <v>1.0900000000000001</v>
      </c>
      <c r="X55" s="27">
        <v>1.06</v>
      </c>
      <c r="Y55" s="25">
        <v>1.04</v>
      </c>
      <c r="Z55" s="26">
        <v>1.01</v>
      </c>
      <c r="AA55" s="27">
        <v>1.01</v>
      </c>
      <c r="AB55" s="25">
        <v>0.91</v>
      </c>
      <c r="AC55" s="26">
        <v>0.87</v>
      </c>
      <c r="AD55" s="28">
        <v>0.84</v>
      </c>
      <c r="AE55" s="29"/>
      <c r="AF55" s="26">
        <f t="shared" si="0"/>
        <v>0.15000000000000002</v>
      </c>
      <c r="AG55" s="26">
        <f t="shared" si="1"/>
        <v>0.45</v>
      </c>
      <c r="AH55" s="26">
        <f t="shared" si="2"/>
        <v>0.85000000000000009</v>
      </c>
      <c r="AI55" s="26">
        <f t="shared" si="3"/>
        <v>1</v>
      </c>
      <c r="AJ55" s="26">
        <f t="shared" si="4"/>
        <v>1</v>
      </c>
      <c r="AK55" s="26">
        <f t="shared" si="5"/>
        <v>0.85000000000000009</v>
      </c>
    </row>
    <row r="56" spans="1:37">
      <c r="A56" s="1" t="s">
        <v>184</v>
      </c>
      <c r="B56" s="52" t="s">
        <v>185</v>
      </c>
      <c r="C56" s="31" t="s">
        <v>96</v>
      </c>
      <c r="D56" s="23">
        <v>200</v>
      </c>
      <c r="E56" s="22" t="s">
        <v>42</v>
      </c>
      <c r="F56" s="22" t="s">
        <v>21</v>
      </c>
      <c r="G56" s="22" t="s">
        <v>186</v>
      </c>
      <c r="H56" s="22"/>
      <c r="I56" s="22"/>
      <c r="J56" s="1" t="s">
        <v>187</v>
      </c>
      <c r="K56" s="22" t="s">
        <v>35</v>
      </c>
      <c r="L56" s="24" t="s">
        <v>46</v>
      </c>
      <c r="M56" s="25">
        <v>0.25</v>
      </c>
      <c r="N56" s="26">
        <v>0.28000000000000003</v>
      </c>
      <c r="O56" s="27">
        <v>0.34</v>
      </c>
      <c r="P56" s="25">
        <v>0.56000000000000005</v>
      </c>
      <c r="Q56" s="26">
        <v>0.72</v>
      </c>
      <c r="R56" s="27">
        <v>0.88</v>
      </c>
      <c r="S56" s="25">
        <v>0.86</v>
      </c>
      <c r="T56" s="26">
        <v>0.87</v>
      </c>
      <c r="U56" s="27">
        <v>0.83</v>
      </c>
      <c r="V56" s="25">
        <v>0.61</v>
      </c>
      <c r="W56" s="26">
        <v>0.51</v>
      </c>
      <c r="X56" s="27">
        <v>0.64</v>
      </c>
      <c r="Y56" s="25">
        <v>0.69</v>
      </c>
      <c r="Z56" s="26">
        <v>0.65</v>
      </c>
      <c r="AA56" s="27">
        <v>0.68</v>
      </c>
      <c r="AB56" s="25">
        <v>0.64</v>
      </c>
      <c r="AC56" s="26">
        <v>0.62</v>
      </c>
      <c r="AD56" s="28">
        <v>0.61</v>
      </c>
      <c r="AE56" s="29"/>
      <c r="AF56" s="26">
        <f t="shared" si="0"/>
        <v>0.30000000000000004</v>
      </c>
      <c r="AG56" s="26">
        <f t="shared" si="1"/>
        <v>0.70000000000000007</v>
      </c>
      <c r="AH56" s="26">
        <f t="shared" si="2"/>
        <v>0.85000000000000009</v>
      </c>
      <c r="AI56" s="26">
        <f t="shared" si="3"/>
        <v>0.60000000000000009</v>
      </c>
      <c r="AJ56" s="26">
        <f t="shared" si="4"/>
        <v>0.65</v>
      </c>
      <c r="AK56" s="26">
        <f t="shared" si="5"/>
        <v>0.60000000000000009</v>
      </c>
    </row>
    <row r="57" spans="1:37">
      <c r="A57" s="1" t="s">
        <v>184</v>
      </c>
      <c r="B57" s="52" t="s">
        <v>188</v>
      </c>
      <c r="C57" s="31" t="s">
        <v>159</v>
      </c>
      <c r="D57" s="23">
        <v>200</v>
      </c>
      <c r="E57" s="22" t="s">
        <v>42</v>
      </c>
      <c r="F57" s="22" t="s">
        <v>21</v>
      </c>
      <c r="G57" s="22" t="s">
        <v>186</v>
      </c>
      <c r="H57" s="22"/>
      <c r="I57" s="22"/>
      <c r="J57" s="1" t="s">
        <v>187</v>
      </c>
      <c r="K57" s="22" t="s">
        <v>35</v>
      </c>
      <c r="L57" s="24" t="s">
        <v>46</v>
      </c>
      <c r="M57" s="25">
        <v>0.25</v>
      </c>
      <c r="N57" s="26">
        <v>0.28999999999999998</v>
      </c>
      <c r="O57" s="27">
        <v>0.36</v>
      </c>
      <c r="P57" s="25">
        <v>0.59</v>
      </c>
      <c r="Q57" s="26">
        <v>0.71</v>
      </c>
      <c r="R57" s="27">
        <v>0.86</v>
      </c>
      <c r="S57" s="25">
        <v>0.85</v>
      </c>
      <c r="T57" s="26">
        <v>0.86</v>
      </c>
      <c r="U57" s="27">
        <v>0.81</v>
      </c>
      <c r="V57" s="25">
        <v>0.57999999999999996</v>
      </c>
      <c r="W57" s="26">
        <v>0.5</v>
      </c>
      <c r="X57" s="27">
        <v>0.63</v>
      </c>
      <c r="Y57" s="25">
        <v>0.67</v>
      </c>
      <c r="Z57" s="26">
        <v>0.64</v>
      </c>
      <c r="AA57" s="27">
        <v>0.67</v>
      </c>
      <c r="AB57" s="25">
        <v>0.63</v>
      </c>
      <c r="AC57" s="26">
        <v>0.61</v>
      </c>
      <c r="AD57" s="28">
        <v>0.59</v>
      </c>
      <c r="AE57" s="29"/>
      <c r="AF57" s="26">
        <f t="shared" si="0"/>
        <v>0.30000000000000004</v>
      </c>
      <c r="AG57" s="26">
        <f t="shared" si="1"/>
        <v>0.70000000000000007</v>
      </c>
      <c r="AH57" s="26">
        <f t="shared" si="2"/>
        <v>0.85000000000000009</v>
      </c>
      <c r="AI57" s="26">
        <f t="shared" si="3"/>
        <v>0.55000000000000004</v>
      </c>
      <c r="AJ57" s="26">
        <f t="shared" si="4"/>
        <v>0.65</v>
      </c>
      <c r="AK57" s="26">
        <f t="shared" si="5"/>
        <v>0.60000000000000009</v>
      </c>
    </row>
    <row r="58" spans="1:37">
      <c r="A58" s="1" t="s">
        <v>179</v>
      </c>
      <c r="B58" s="1" t="s">
        <v>189</v>
      </c>
      <c r="C58" s="31" t="s">
        <v>89</v>
      </c>
      <c r="D58" s="23">
        <v>200</v>
      </c>
      <c r="E58" s="22" t="s">
        <v>42</v>
      </c>
      <c r="F58" s="22" t="s">
        <v>21</v>
      </c>
      <c r="G58" s="22" t="s">
        <v>190</v>
      </c>
      <c r="H58" s="41">
        <v>0.53</v>
      </c>
      <c r="I58" s="22"/>
      <c r="J58" s="1" t="s">
        <v>187</v>
      </c>
      <c r="K58" s="22" t="s">
        <v>35</v>
      </c>
      <c r="L58" s="24" t="s">
        <v>46</v>
      </c>
      <c r="M58" s="25">
        <v>0.25</v>
      </c>
      <c r="N58" s="26">
        <v>0.38</v>
      </c>
      <c r="O58" s="27">
        <v>0.41</v>
      </c>
      <c r="P58" s="25">
        <v>0.59</v>
      </c>
      <c r="Q58" s="26">
        <v>0.72</v>
      </c>
      <c r="R58" s="27">
        <v>0.79</v>
      </c>
      <c r="S58" s="25">
        <v>0.84</v>
      </c>
      <c r="T58" s="26">
        <v>0.89</v>
      </c>
      <c r="U58" s="27">
        <v>0.85</v>
      </c>
      <c r="V58" s="25">
        <v>0.69</v>
      </c>
      <c r="W58" s="26">
        <v>0.6</v>
      </c>
      <c r="X58" s="27">
        <v>0.68</v>
      </c>
      <c r="Y58" s="25">
        <v>0.67</v>
      </c>
      <c r="Z58" s="26">
        <v>0.6</v>
      </c>
      <c r="AA58" s="27">
        <v>0.56000000000000005</v>
      </c>
      <c r="AB58" s="25">
        <v>0.54</v>
      </c>
      <c r="AC58" s="26">
        <v>0.48</v>
      </c>
      <c r="AD58" s="28">
        <v>0.43</v>
      </c>
      <c r="AE58" s="29"/>
      <c r="AF58" s="26">
        <f t="shared" si="0"/>
        <v>0.35000000000000003</v>
      </c>
      <c r="AG58" s="26">
        <f t="shared" si="1"/>
        <v>0.70000000000000007</v>
      </c>
      <c r="AH58" s="26">
        <f t="shared" si="2"/>
        <v>0.85000000000000009</v>
      </c>
      <c r="AI58" s="26">
        <f t="shared" si="3"/>
        <v>0.65</v>
      </c>
      <c r="AJ58" s="26">
        <f t="shared" si="4"/>
        <v>0.60000000000000009</v>
      </c>
      <c r="AK58" s="26">
        <f t="shared" si="5"/>
        <v>0.5</v>
      </c>
    </row>
    <row r="59" spans="1:37">
      <c r="A59" s="1" t="s">
        <v>36</v>
      </c>
      <c r="B59" s="1" t="s">
        <v>191</v>
      </c>
      <c r="C59" s="21" t="s">
        <v>18</v>
      </c>
      <c r="D59" s="23">
        <v>200</v>
      </c>
      <c r="E59" s="22" t="s">
        <v>20</v>
      </c>
      <c r="F59" s="22" t="s">
        <v>136</v>
      </c>
      <c r="G59" s="22"/>
      <c r="H59" s="22"/>
      <c r="I59" s="22"/>
      <c r="J59" s="1" t="s">
        <v>192</v>
      </c>
      <c r="K59" s="22" t="s">
        <v>57</v>
      </c>
      <c r="L59" s="24" t="s">
        <v>126</v>
      </c>
      <c r="M59" s="38">
        <v>0.2</v>
      </c>
      <c r="N59" s="26">
        <v>0.46</v>
      </c>
      <c r="O59" s="39">
        <v>0.69</v>
      </c>
      <c r="P59" s="38">
        <v>0.78</v>
      </c>
      <c r="Q59" s="26">
        <v>0.81</v>
      </c>
      <c r="R59" s="39">
        <v>0.8</v>
      </c>
      <c r="S59" s="38">
        <v>0.88</v>
      </c>
      <c r="T59" s="26">
        <v>0.87</v>
      </c>
      <c r="U59" s="39">
        <v>0.86</v>
      </c>
      <c r="V59" s="38">
        <v>0.79</v>
      </c>
      <c r="W59" s="26">
        <v>0.85</v>
      </c>
      <c r="X59" s="39">
        <v>0.9</v>
      </c>
      <c r="Y59" s="38">
        <v>0.91</v>
      </c>
      <c r="Z59" s="26">
        <v>0.91</v>
      </c>
      <c r="AA59" s="39">
        <v>0.9</v>
      </c>
      <c r="AB59" s="38">
        <v>0.89</v>
      </c>
      <c r="AC59" s="26">
        <v>0.89</v>
      </c>
      <c r="AD59" s="40">
        <v>0.86</v>
      </c>
      <c r="AE59" s="29"/>
      <c r="AF59" s="26">
        <f t="shared" si="0"/>
        <v>0.45</v>
      </c>
      <c r="AG59" s="26">
        <f t="shared" si="1"/>
        <v>0.8</v>
      </c>
      <c r="AH59" s="26">
        <f t="shared" si="2"/>
        <v>0.85000000000000009</v>
      </c>
      <c r="AI59" s="26">
        <f t="shared" si="3"/>
        <v>0.85000000000000009</v>
      </c>
      <c r="AJ59" s="26">
        <f t="shared" si="4"/>
        <v>0.9</v>
      </c>
      <c r="AK59" s="26">
        <f t="shared" si="5"/>
        <v>0.9</v>
      </c>
    </row>
    <row r="60" spans="1:37">
      <c r="A60" s="1" t="s">
        <v>193</v>
      </c>
      <c r="B60" s="1" t="s">
        <v>194</v>
      </c>
      <c r="C60" s="31" t="s">
        <v>195</v>
      </c>
      <c r="D60" s="23">
        <v>200</v>
      </c>
      <c r="E60" s="22" t="s">
        <v>42</v>
      </c>
      <c r="F60" s="22" t="s">
        <v>21</v>
      </c>
      <c r="G60" s="22"/>
      <c r="H60" s="22"/>
      <c r="I60" s="22"/>
      <c r="J60" s="1" t="s">
        <v>160</v>
      </c>
      <c r="K60" s="22" t="s">
        <v>35</v>
      </c>
      <c r="L60" s="24" t="s">
        <v>93</v>
      </c>
      <c r="M60" s="25">
        <v>0.25</v>
      </c>
      <c r="N60" s="26">
        <v>0.41</v>
      </c>
      <c r="O60" s="27">
        <v>0.53</v>
      </c>
      <c r="P60" s="25">
        <v>0.67</v>
      </c>
      <c r="Q60" s="26">
        <v>0.79</v>
      </c>
      <c r="R60" s="27">
        <v>0.78</v>
      </c>
      <c r="S60" s="25">
        <v>0.85</v>
      </c>
      <c r="T60" s="26">
        <v>0.91</v>
      </c>
      <c r="U60" s="27">
        <v>0.89</v>
      </c>
      <c r="V60" s="25">
        <v>0.7</v>
      </c>
      <c r="W60" s="26">
        <v>0.6</v>
      </c>
      <c r="X60" s="27">
        <v>0.72</v>
      </c>
      <c r="Y60" s="25">
        <v>0.76</v>
      </c>
      <c r="Z60" s="26">
        <v>0.71</v>
      </c>
      <c r="AA60" s="27">
        <v>0.76</v>
      </c>
      <c r="AB60" s="25">
        <v>0.73</v>
      </c>
      <c r="AC60" s="26">
        <v>0.69</v>
      </c>
      <c r="AD60" s="28">
        <v>0.67</v>
      </c>
      <c r="AE60" s="29"/>
      <c r="AF60" s="26">
        <f t="shared" si="0"/>
        <v>0.4</v>
      </c>
      <c r="AG60" s="26">
        <f t="shared" si="1"/>
        <v>0.75</v>
      </c>
      <c r="AH60" s="26">
        <f t="shared" si="2"/>
        <v>0.9</v>
      </c>
      <c r="AI60" s="26">
        <f t="shared" si="3"/>
        <v>0.65</v>
      </c>
      <c r="AJ60" s="26">
        <f t="shared" si="4"/>
        <v>0.75</v>
      </c>
      <c r="AK60" s="26">
        <f t="shared" si="5"/>
        <v>0.70000000000000007</v>
      </c>
    </row>
    <row r="61" spans="1:37">
      <c r="A61" s="1" t="s">
        <v>148</v>
      </c>
      <c r="B61" s="1" t="s">
        <v>196</v>
      </c>
      <c r="C61" s="31" t="s">
        <v>197</v>
      </c>
      <c r="D61" s="23">
        <v>200</v>
      </c>
      <c r="E61" s="22" t="s">
        <v>20</v>
      </c>
      <c r="F61" s="22" t="s">
        <v>21</v>
      </c>
      <c r="G61" s="22"/>
      <c r="H61" s="22"/>
      <c r="I61" s="22"/>
      <c r="J61" s="1" t="s">
        <v>198</v>
      </c>
      <c r="K61" s="22" t="s">
        <v>29</v>
      </c>
      <c r="L61" s="24" t="s">
        <v>30</v>
      </c>
      <c r="M61" s="25">
        <v>0.15</v>
      </c>
      <c r="N61" s="26">
        <v>0.38</v>
      </c>
      <c r="O61" s="27">
        <v>0.61</v>
      </c>
      <c r="P61" s="25">
        <v>0.67</v>
      </c>
      <c r="Q61" s="26">
        <v>0.77</v>
      </c>
      <c r="R61" s="27">
        <v>0.79</v>
      </c>
      <c r="S61" s="25">
        <v>0.9</v>
      </c>
      <c r="T61" s="26">
        <v>0.93</v>
      </c>
      <c r="U61" s="27">
        <v>0.89</v>
      </c>
      <c r="V61" s="25">
        <v>0.75</v>
      </c>
      <c r="W61" s="26">
        <v>0.69</v>
      </c>
      <c r="X61" s="27">
        <v>0.77</v>
      </c>
      <c r="Y61" s="25">
        <v>0.81</v>
      </c>
      <c r="Z61" s="26">
        <v>0.81</v>
      </c>
      <c r="AA61" s="27">
        <v>0.81</v>
      </c>
      <c r="AB61" s="25">
        <v>0.76</v>
      </c>
      <c r="AC61" s="26">
        <v>0.77</v>
      </c>
      <c r="AD61" s="28">
        <v>0.75</v>
      </c>
      <c r="AE61" s="29"/>
      <c r="AF61" s="26">
        <f t="shared" si="0"/>
        <v>0.4</v>
      </c>
      <c r="AG61" s="26">
        <f t="shared" si="1"/>
        <v>0.75</v>
      </c>
      <c r="AH61" s="26">
        <f t="shared" si="2"/>
        <v>0.9</v>
      </c>
      <c r="AI61" s="26">
        <f t="shared" si="3"/>
        <v>0.75</v>
      </c>
      <c r="AJ61" s="26">
        <f t="shared" si="4"/>
        <v>0.8</v>
      </c>
      <c r="AK61" s="26">
        <f t="shared" si="5"/>
        <v>0.75</v>
      </c>
    </row>
    <row r="62" spans="1:37">
      <c r="A62" s="1" t="s">
        <v>179</v>
      </c>
      <c r="B62" s="1" t="s">
        <v>199</v>
      </c>
      <c r="C62" s="31" t="s">
        <v>89</v>
      </c>
      <c r="D62" s="23">
        <v>200</v>
      </c>
      <c r="E62" s="22" t="s">
        <v>42</v>
      </c>
      <c r="F62" s="22" t="s">
        <v>21</v>
      </c>
      <c r="G62" s="31" t="s">
        <v>190</v>
      </c>
      <c r="H62" s="50">
        <v>0.44</v>
      </c>
      <c r="I62" s="22"/>
      <c r="J62" s="1" t="s">
        <v>187</v>
      </c>
      <c r="K62" s="22" t="s">
        <v>35</v>
      </c>
      <c r="L62" s="24" t="s">
        <v>46</v>
      </c>
      <c r="M62" s="25">
        <v>0.27</v>
      </c>
      <c r="N62" s="26">
        <v>0.35</v>
      </c>
      <c r="O62" s="27">
        <v>0.38</v>
      </c>
      <c r="P62" s="25">
        <v>0.6</v>
      </c>
      <c r="Q62" s="26">
        <v>0.7</v>
      </c>
      <c r="R62" s="27">
        <v>0.77</v>
      </c>
      <c r="S62" s="25">
        <v>0.83</v>
      </c>
      <c r="T62" s="26">
        <v>0.88</v>
      </c>
      <c r="U62" s="27">
        <v>0.86</v>
      </c>
      <c r="V62" s="25">
        <v>0.68</v>
      </c>
      <c r="W62" s="26">
        <v>0.56999999999999995</v>
      </c>
      <c r="X62" s="27">
        <v>0.69</v>
      </c>
      <c r="Y62" s="25">
        <v>0.7</v>
      </c>
      <c r="Z62" s="26">
        <v>0.65</v>
      </c>
      <c r="AA62" s="27">
        <v>0.61</v>
      </c>
      <c r="AB62" s="25">
        <v>0.57999999999999996</v>
      </c>
      <c r="AC62" s="26">
        <v>0.49</v>
      </c>
      <c r="AD62" s="28">
        <v>0.47</v>
      </c>
      <c r="AE62" s="29"/>
      <c r="AF62" s="26">
        <f t="shared" si="0"/>
        <v>0.35000000000000003</v>
      </c>
      <c r="AG62" s="26">
        <f t="shared" si="1"/>
        <v>0.70000000000000007</v>
      </c>
      <c r="AH62" s="26">
        <f t="shared" si="2"/>
        <v>0.85000000000000009</v>
      </c>
      <c r="AI62" s="26">
        <f t="shared" si="3"/>
        <v>0.65</v>
      </c>
      <c r="AJ62" s="26">
        <f t="shared" si="4"/>
        <v>0.65</v>
      </c>
      <c r="AK62" s="26">
        <f t="shared" si="5"/>
        <v>0.5</v>
      </c>
    </row>
    <row r="63" spans="1:37">
      <c r="B63" s="31" t="s">
        <v>200</v>
      </c>
      <c r="C63" s="31" t="s">
        <v>96</v>
      </c>
      <c r="D63" s="31">
        <v>200</v>
      </c>
      <c r="E63" s="31" t="s">
        <v>42</v>
      </c>
      <c r="F63" s="31" t="s">
        <v>21</v>
      </c>
      <c r="G63" s="31" t="s">
        <v>201</v>
      </c>
      <c r="H63" s="53">
        <v>0.40300000000000002</v>
      </c>
      <c r="I63" s="31"/>
      <c r="J63" s="31" t="s">
        <v>187</v>
      </c>
      <c r="K63" s="31" t="s">
        <v>35</v>
      </c>
      <c r="L63" s="54" t="s">
        <v>93</v>
      </c>
      <c r="M63" s="38">
        <v>0.27</v>
      </c>
      <c r="N63" s="51">
        <v>0.43</v>
      </c>
      <c r="O63" s="39">
        <v>0.51</v>
      </c>
      <c r="P63" s="38">
        <v>0.72</v>
      </c>
      <c r="Q63" s="51">
        <v>0.8</v>
      </c>
      <c r="R63" s="39">
        <v>0.8</v>
      </c>
      <c r="S63" s="38">
        <v>0.86</v>
      </c>
      <c r="T63" s="51">
        <v>0.89</v>
      </c>
      <c r="U63" s="39">
        <v>0.87</v>
      </c>
      <c r="V63" s="38">
        <v>0.68</v>
      </c>
      <c r="W63" s="51">
        <v>0.61</v>
      </c>
      <c r="X63" s="39">
        <v>0.7</v>
      </c>
      <c r="Y63" s="38">
        <v>0.68</v>
      </c>
      <c r="Z63" s="51">
        <v>0.67</v>
      </c>
      <c r="AA63" s="39">
        <v>0.65</v>
      </c>
      <c r="AB63" s="38">
        <v>0.59</v>
      </c>
      <c r="AC63" s="51">
        <v>0.55000000000000004</v>
      </c>
      <c r="AD63" s="40">
        <v>0.52</v>
      </c>
      <c r="AE63" s="34"/>
      <c r="AF63" s="26">
        <f t="shared" si="0"/>
        <v>0.4</v>
      </c>
      <c r="AG63" s="26">
        <f t="shared" si="1"/>
        <v>0.75</v>
      </c>
      <c r="AH63" s="26">
        <f t="shared" si="2"/>
        <v>0.85000000000000009</v>
      </c>
      <c r="AI63" s="26">
        <f t="shared" si="3"/>
        <v>0.65</v>
      </c>
      <c r="AJ63" s="26">
        <f t="shared" si="4"/>
        <v>0.65</v>
      </c>
      <c r="AK63" s="26">
        <f t="shared" si="5"/>
        <v>0.55000000000000004</v>
      </c>
    </row>
    <row r="64" spans="1:37">
      <c r="A64" s="1" t="s">
        <v>157</v>
      </c>
      <c r="B64" s="1" t="s">
        <v>202</v>
      </c>
      <c r="C64" s="31" t="s">
        <v>203</v>
      </c>
      <c r="D64" s="23">
        <v>200</v>
      </c>
      <c r="E64" s="22" t="s">
        <v>20</v>
      </c>
      <c r="F64" s="22" t="s">
        <v>21</v>
      </c>
      <c r="G64" s="22"/>
      <c r="H64" s="22"/>
      <c r="I64" s="22"/>
      <c r="J64" s="1" t="s">
        <v>160</v>
      </c>
      <c r="K64" s="22" t="s">
        <v>35</v>
      </c>
      <c r="L64" s="24" t="s">
        <v>30</v>
      </c>
      <c r="M64" s="25">
        <v>0.21</v>
      </c>
      <c r="N64" s="26">
        <v>0.43</v>
      </c>
      <c r="O64" s="27">
        <v>0.6</v>
      </c>
      <c r="P64" s="25">
        <v>0.7</v>
      </c>
      <c r="Q64" s="26">
        <v>0.74</v>
      </c>
      <c r="R64" s="27">
        <v>0.73</v>
      </c>
      <c r="S64" s="25">
        <v>0.78</v>
      </c>
      <c r="T64" s="26">
        <v>0.78</v>
      </c>
      <c r="U64" s="27">
        <v>0.75</v>
      </c>
      <c r="V64" s="25">
        <v>0.67</v>
      </c>
      <c r="W64" s="26">
        <v>0.64</v>
      </c>
      <c r="X64" s="27">
        <v>0.69</v>
      </c>
      <c r="Y64" s="25">
        <v>0.72</v>
      </c>
      <c r="Z64" s="26">
        <v>0.75</v>
      </c>
      <c r="AA64" s="27">
        <v>0.77</v>
      </c>
      <c r="AB64" s="25">
        <v>0.66</v>
      </c>
      <c r="AC64" s="26">
        <v>0.63</v>
      </c>
      <c r="AD64" s="28">
        <v>0.64</v>
      </c>
      <c r="AE64" s="29"/>
      <c r="AF64" s="26">
        <f t="shared" si="0"/>
        <v>0.4</v>
      </c>
      <c r="AG64" s="26">
        <f t="shared" si="1"/>
        <v>0.70000000000000007</v>
      </c>
      <c r="AH64" s="26">
        <f t="shared" si="2"/>
        <v>0.75</v>
      </c>
      <c r="AI64" s="26">
        <f t="shared" si="3"/>
        <v>0.65</v>
      </c>
      <c r="AJ64" s="26">
        <f t="shared" si="4"/>
        <v>0.75</v>
      </c>
      <c r="AK64" s="26">
        <f t="shared" si="5"/>
        <v>0.65</v>
      </c>
    </row>
    <row r="65" spans="1:37">
      <c r="A65" s="1" t="s">
        <v>179</v>
      </c>
      <c r="B65" s="1" t="s">
        <v>204</v>
      </c>
      <c r="C65" s="31" t="s">
        <v>89</v>
      </c>
      <c r="D65" s="23">
        <v>200</v>
      </c>
      <c r="E65" s="22" t="s">
        <v>42</v>
      </c>
      <c r="F65" s="22" t="s">
        <v>33</v>
      </c>
      <c r="G65" s="31" t="s">
        <v>181</v>
      </c>
      <c r="H65" s="50">
        <v>0.79</v>
      </c>
      <c r="I65" s="22"/>
      <c r="J65" s="1" t="s">
        <v>146</v>
      </c>
      <c r="K65" s="22" t="s">
        <v>23</v>
      </c>
      <c r="L65" s="24" t="s">
        <v>147</v>
      </c>
      <c r="M65" s="25">
        <v>0.27</v>
      </c>
      <c r="N65" s="26">
        <v>0.46</v>
      </c>
      <c r="O65" s="27">
        <v>0.53</v>
      </c>
      <c r="P65" s="25">
        <v>0.61</v>
      </c>
      <c r="Q65" s="26">
        <v>0.66</v>
      </c>
      <c r="R65" s="27">
        <v>0.59</v>
      </c>
      <c r="S65" s="25">
        <v>0.6</v>
      </c>
      <c r="T65" s="26">
        <v>0.62</v>
      </c>
      <c r="U65" s="27">
        <v>0.6</v>
      </c>
      <c r="V65" s="25">
        <v>0.56000000000000005</v>
      </c>
      <c r="W65" s="26">
        <v>0.59</v>
      </c>
      <c r="X65" s="27">
        <v>0.56999999999999995</v>
      </c>
      <c r="Y65" s="25">
        <v>0.56999999999999995</v>
      </c>
      <c r="Z65" s="26">
        <v>0.49</v>
      </c>
      <c r="AA65" s="27">
        <v>0.44</v>
      </c>
      <c r="AB65" s="25">
        <v>0.4</v>
      </c>
      <c r="AC65" s="26">
        <v>0.35</v>
      </c>
      <c r="AD65" s="28">
        <v>0.31</v>
      </c>
      <c r="AE65" s="29"/>
      <c r="AF65" s="26">
        <f t="shared" ref="AF65:AF121" si="6">IF(AVERAGE(M65:O65)&lt;1.01,ROUND(AVERAGE(M65:O65)/0.05,0)*0.05,1)</f>
        <v>0.4</v>
      </c>
      <c r="AG65" s="26">
        <f t="shared" ref="AG65:AG121" si="7">IF(AVERAGE(P65:R65)&lt;1.01,ROUND(AVERAGE(P65:R65)/0.05,0)*0.05,1)</f>
        <v>0.60000000000000009</v>
      </c>
      <c r="AH65" s="26">
        <f t="shared" ref="AH65:AH121" si="8">IF(AVERAGE(S65:U65)&lt;1.01,ROUND(AVERAGE(S65:U65)/0.05,0)*0.05,1)</f>
        <v>0.60000000000000009</v>
      </c>
      <c r="AI65" s="26">
        <f t="shared" ref="AI65:AI121" si="9">IF(AVERAGE(V65:X65)&lt;1.01,ROUND(AVERAGE(V65:X65)/0.05,0)*0.05,1)</f>
        <v>0.55000000000000004</v>
      </c>
      <c r="AJ65" s="26">
        <f t="shared" ref="AJ65:AJ121" si="10">IF(AVERAGE(Y65:AA65)&lt;1.01,ROUND(AVERAGE(Y65:AA65)/0.05,0)*0.05,1)</f>
        <v>0.5</v>
      </c>
      <c r="AK65" s="26">
        <f t="shared" ref="AK65:AK121" si="11">IF(AVERAGE(AB65:AD65)&lt;1.01,ROUND(AVERAGE(AB65:AD65)/0.05,0)*0.05,1)</f>
        <v>0.35000000000000003</v>
      </c>
    </row>
    <row r="66" spans="1:37">
      <c r="B66" s="1" t="s">
        <v>205</v>
      </c>
      <c r="C66" s="55" t="s">
        <v>206</v>
      </c>
      <c r="D66" s="23">
        <v>200</v>
      </c>
      <c r="E66" s="22" t="s">
        <v>20</v>
      </c>
      <c r="F66" s="22" t="s">
        <v>21</v>
      </c>
      <c r="G66" s="22"/>
      <c r="H66" s="22"/>
      <c r="I66" s="22"/>
      <c r="J66" s="32" t="s">
        <v>207</v>
      </c>
      <c r="K66" s="32" t="s">
        <v>29</v>
      </c>
      <c r="L66" s="33" t="str">
        <f>"NRC = "&amp;IF(AVERAGE(AF66:AK66)&lt;1.01,ROUND(AVERAGE(AF66:AK66)/0.05,0)*0.05,1)</f>
        <v>NRC = 0,7</v>
      </c>
      <c r="M66" s="25">
        <v>0.18</v>
      </c>
      <c r="N66" s="26">
        <v>0.3</v>
      </c>
      <c r="O66" s="27">
        <v>0.54</v>
      </c>
      <c r="P66" s="25">
        <v>0.64</v>
      </c>
      <c r="Q66" s="26">
        <v>0.78</v>
      </c>
      <c r="R66" s="27">
        <v>0.8</v>
      </c>
      <c r="S66" s="25">
        <v>0.88</v>
      </c>
      <c r="T66" s="26">
        <v>0.97</v>
      </c>
      <c r="U66" s="27">
        <v>0.88</v>
      </c>
      <c r="V66" s="25">
        <v>0.7</v>
      </c>
      <c r="W66" s="26">
        <v>0.65</v>
      </c>
      <c r="X66" s="27">
        <v>0.75</v>
      </c>
      <c r="Y66" s="25">
        <v>0.79</v>
      </c>
      <c r="Z66" s="26">
        <v>0.79</v>
      </c>
      <c r="AA66" s="27">
        <v>0.8</v>
      </c>
      <c r="AB66" s="25">
        <v>0.74</v>
      </c>
      <c r="AC66" s="26">
        <v>0.73</v>
      </c>
      <c r="AD66" s="28">
        <v>0.69</v>
      </c>
      <c r="AE66" s="29"/>
      <c r="AF66" s="26">
        <f t="shared" si="6"/>
        <v>0.35000000000000003</v>
      </c>
      <c r="AG66" s="26">
        <f t="shared" si="7"/>
        <v>0.75</v>
      </c>
      <c r="AH66" s="26">
        <f t="shared" si="8"/>
        <v>0.9</v>
      </c>
      <c r="AI66" s="26">
        <f t="shared" si="9"/>
        <v>0.70000000000000007</v>
      </c>
      <c r="AJ66" s="26">
        <f t="shared" si="10"/>
        <v>0.8</v>
      </c>
      <c r="AK66" s="26">
        <f t="shared" si="11"/>
        <v>0.70000000000000007</v>
      </c>
    </row>
    <row r="67" spans="1:37">
      <c r="A67" s="1" t="s">
        <v>208</v>
      </c>
      <c r="B67" s="1" t="s">
        <v>209</v>
      </c>
      <c r="C67" s="31" t="s">
        <v>89</v>
      </c>
      <c r="D67" s="23">
        <v>200</v>
      </c>
      <c r="E67" s="22" t="s">
        <v>20</v>
      </c>
      <c r="F67" s="22" t="s">
        <v>21</v>
      </c>
      <c r="G67" s="22"/>
      <c r="H67" s="22"/>
      <c r="I67" s="22"/>
      <c r="J67" s="1" t="s">
        <v>166</v>
      </c>
      <c r="K67" s="22" t="s">
        <v>35</v>
      </c>
      <c r="L67" s="24" t="s">
        <v>46</v>
      </c>
      <c r="M67" s="25">
        <v>0.28000000000000003</v>
      </c>
      <c r="N67" s="26">
        <v>0.31</v>
      </c>
      <c r="O67" s="27">
        <v>0.39</v>
      </c>
      <c r="P67" s="25">
        <v>0.6</v>
      </c>
      <c r="Q67" s="26">
        <v>0.73</v>
      </c>
      <c r="R67" s="27">
        <v>0.88</v>
      </c>
      <c r="S67" s="25">
        <v>0.86</v>
      </c>
      <c r="T67" s="26">
        <v>0.87</v>
      </c>
      <c r="U67" s="27">
        <v>0.86</v>
      </c>
      <c r="V67" s="25">
        <v>0.64</v>
      </c>
      <c r="W67" s="26">
        <v>0.55000000000000004</v>
      </c>
      <c r="X67" s="27">
        <v>0.65</v>
      </c>
      <c r="Y67" s="25">
        <v>0.71</v>
      </c>
      <c r="Z67" s="26">
        <v>0.68</v>
      </c>
      <c r="AA67" s="27">
        <v>0.73</v>
      </c>
      <c r="AB67" s="25">
        <v>0.69</v>
      </c>
      <c r="AC67" s="26">
        <v>0.66</v>
      </c>
      <c r="AD67" s="28">
        <v>0.68</v>
      </c>
      <c r="AE67" s="29"/>
      <c r="AF67" s="26">
        <f t="shared" si="6"/>
        <v>0.35000000000000003</v>
      </c>
      <c r="AG67" s="26">
        <f t="shared" si="7"/>
        <v>0.75</v>
      </c>
      <c r="AH67" s="26">
        <f t="shared" si="8"/>
        <v>0.85000000000000009</v>
      </c>
      <c r="AI67" s="26">
        <f t="shared" si="9"/>
        <v>0.60000000000000009</v>
      </c>
      <c r="AJ67" s="26">
        <f t="shared" si="10"/>
        <v>0.70000000000000007</v>
      </c>
      <c r="AK67" s="26">
        <f t="shared" si="11"/>
        <v>0.70000000000000007</v>
      </c>
    </row>
    <row r="68" spans="1:37">
      <c r="B68" s="1" t="s">
        <v>209</v>
      </c>
      <c r="C68" s="31" t="s">
        <v>210</v>
      </c>
      <c r="D68" s="23">
        <v>200</v>
      </c>
      <c r="E68" s="22" t="s">
        <v>42</v>
      </c>
      <c r="F68" s="22" t="s">
        <v>21</v>
      </c>
      <c r="G68" s="22"/>
      <c r="H68" s="22"/>
      <c r="I68" s="22"/>
      <c r="J68" s="1" t="s">
        <v>211</v>
      </c>
      <c r="K68" s="22" t="s">
        <v>35</v>
      </c>
      <c r="L68" s="24" t="s">
        <v>46</v>
      </c>
      <c r="M68" s="25">
        <v>0.28000000000000003</v>
      </c>
      <c r="N68" s="26">
        <v>0.31</v>
      </c>
      <c r="O68" s="27">
        <v>0.39</v>
      </c>
      <c r="P68" s="25">
        <v>0.6</v>
      </c>
      <c r="Q68" s="26">
        <v>0.73</v>
      </c>
      <c r="R68" s="27">
        <v>0.88</v>
      </c>
      <c r="S68" s="25">
        <v>0.86</v>
      </c>
      <c r="T68" s="26">
        <v>0.87</v>
      </c>
      <c r="U68" s="27">
        <v>0.86</v>
      </c>
      <c r="V68" s="25">
        <v>0.64</v>
      </c>
      <c r="W68" s="26">
        <v>0.55000000000000004</v>
      </c>
      <c r="X68" s="27">
        <v>0.65</v>
      </c>
      <c r="Y68" s="25">
        <v>0.71</v>
      </c>
      <c r="Z68" s="26">
        <v>0.68</v>
      </c>
      <c r="AA68" s="27">
        <v>0.73</v>
      </c>
      <c r="AB68" s="25">
        <v>0.69</v>
      </c>
      <c r="AC68" s="26">
        <v>0.66</v>
      </c>
      <c r="AD68" s="28">
        <v>0.68</v>
      </c>
      <c r="AE68" s="29"/>
      <c r="AF68" s="26">
        <f t="shared" si="6"/>
        <v>0.35000000000000003</v>
      </c>
      <c r="AG68" s="26">
        <f t="shared" si="7"/>
        <v>0.75</v>
      </c>
      <c r="AH68" s="26">
        <f t="shared" si="8"/>
        <v>0.85000000000000009</v>
      </c>
      <c r="AI68" s="26">
        <f t="shared" si="9"/>
        <v>0.60000000000000009</v>
      </c>
      <c r="AJ68" s="26">
        <f t="shared" si="10"/>
        <v>0.70000000000000007</v>
      </c>
      <c r="AK68" s="26">
        <f t="shared" si="11"/>
        <v>0.70000000000000007</v>
      </c>
    </row>
    <row r="69" spans="1:37">
      <c r="B69" s="1" t="s">
        <v>212</v>
      </c>
      <c r="C69" s="30" t="s">
        <v>89</v>
      </c>
      <c r="D69" s="22">
        <v>200</v>
      </c>
      <c r="E69" s="22" t="s">
        <v>20</v>
      </c>
      <c r="F69" s="22" t="s">
        <v>213</v>
      </c>
      <c r="G69" s="22" t="s">
        <v>114</v>
      </c>
      <c r="H69" s="41">
        <v>0.37</v>
      </c>
      <c r="I69" s="22" t="s">
        <v>91</v>
      </c>
      <c r="J69" s="1" t="s">
        <v>214</v>
      </c>
      <c r="K69" s="22" t="s">
        <v>35</v>
      </c>
      <c r="L69" s="24" t="s">
        <v>30</v>
      </c>
      <c r="M69" s="25">
        <v>0.28000000000000003</v>
      </c>
      <c r="N69" s="26">
        <v>0.35</v>
      </c>
      <c r="O69" s="27">
        <v>0.34</v>
      </c>
      <c r="P69" s="25">
        <v>0.4</v>
      </c>
      <c r="Q69" s="26">
        <v>0.49</v>
      </c>
      <c r="R69" s="27">
        <v>0.68</v>
      </c>
      <c r="S69" s="25">
        <v>0.81</v>
      </c>
      <c r="T69" s="26">
        <v>0.97</v>
      </c>
      <c r="U69" s="27">
        <v>1.02</v>
      </c>
      <c r="V69" s="25">
        <v>1.04</v>
      </c>
      <c r="W69" s="26">
        <v>1.01</v>
      </c>
      <c r="X69" s="27">
        <v>0.92</v>
      </c>
      <c r="Y69" s="25">
        <v>0.85</v>
      </c>
      <c r="Z69" s="26">
        <v>0.77</v>
      </c>
      <c r="AA69" s="27">
        <v>0.68</v>
      </c>
      <c r="AB69" s="25">
        <v>0.62</v>
      </c>
      <c r="AC69" s="26">
        <v>0.61</v>
      </c>
      <c r="AD69" s="28">
        <v>0.61</v>
      </c>
      <c r="AE69" s="29"/>
      <c r="AF69" s="26">
        <f t="shared" si="6"/>
        <v>0.30000000000000004</v>
      </c>
      <c r="AG69" s="26">
        <f t="shared" si="7"/>
        <v>0.5</v>
      </c>
      <c r="AH69" s="26">
        <f t="shared" si="8"/>
        <v>0.95000000000000007</v>
      </c>
      <c r="AI69" s="26">
        <f t="shared" si="9"/>
        <v>1</v>
      </c>
      <c r="AJ69" s="26">
        <f t="shared" si="10"/>
        <v>0.75</v>
      </c>
      <c r="AK69" s="26">
        <f t="shared" si="11"/>
        <v>0.60000000000000009</v>
      </c>
    </row>
    <row r="70" spans="1:37">
      <c r="B70" s="1" t="s">
        <v>215</v>
      </c>
      <c r="C70" s="31" t="s">
        <v>61</v>
      </c>
      <c r="D70" s="23">
        <v>400</v>
      </c>
      <c r="E70" s="22" t="s">
        <v>42</v>
      </c>
      <c r="F70" s="22" t="s">
        <v>216</v>
      </c>
      <c r="G70" s="22"/>
      <c r="H70" s="22"/>
      <c r="I70" s="22"/>
      <c r="J70" s="1" t="s">
        <v>217</v>
      </c>
      <c r="K70" s="22" t="s">
        <v>23</v>
      </c>
      <c r="L70" s="33" t="str">
        <f>"NRC = "&amp;IF(AVERAGE(AF70:AK70)&lt;1.01,ROUND(AVERAGE(AF70:AK70)/0.05,0)*0.05,1)</f>
        <v>NRC = 0,6</v>
      </c>
      <c r="M70" s="25">
        <v>0.42</v>
      </c>
      <c r="N70" s="26">
        <v>0.56000000000000005</v>
      </c>
      <c r="O70" s="27">
        <v>0.64</v>
      </c>
      <c r="P70" s="25">
        <v>0.66</v>
      </c>
      <c r="Q70" s="26">
        <v>0.67</v>
      </c>
      <c r="R70" s="27">
        <v>0.68</v>
      </c>
      <c r="S70" s="25">
        <v>0.65</v>
      </c>
      <c r="T70" s="26">
        <v>0.66</v>
      </c>
      <c r="U70" s="27">
        <v>0.72</v>
      </c>
      <c r="V70" s="25">
        <v>0.74</v>
      </c>
      <c r="W70" s="26">
        <v>0.73</v>
      </c>
      <c r="X70" s="27">
        <v>0.68</v>
      </c>
      <c r="Y70" s="25">
        <v>0.61</v>
      </c>
      <c r="Z70" s="26">
        <v>0.54</v>
      </c>
      <c r="AA70" s="27">
        <v>0.46</v>
      </c>
      <c r="AB70" s="25">
        <v>0.39</v>
      </c>
      <c r="AC70" s="26">
        <v>0.36</v>
      </c>
      <c r="AD70" s="28">
        <v>0.28999999999999998</v>
      </c>
      <c r="AE70" s="29"/>
      <c r="AF70" s="26">
        <f t="shared" si="6"/>
        <v>0.55000000000000004</v>
      </c>
      <c r="AG70" s="26">
        <f t="shared" si="7"/>
        <v>0.65</v>
      </c>
      <c r="AH70" s="26">
        <f t="shared" si="8"/>
        <v>0.70000000000000007</v>
      </c>
      <c r="AI70" s="26">
        <f t="shared" si="9"/>
        <v>0.70000000000000007</v>
      </c>
      <c r="AJ70" s="26">
        <f t="shared" si="10"/>
        <v>0.55000000000000004</v>
      </c>
      <c r="AK70" s="26">
        <f t="shared" si="11"/>
        <v>0.35000000000000003</v>
      </c>
    </row>
    <row r="71" spans="1:37">
      <c r="B71" s="52" t="s">
        <v>218</v>
      </c>
      <c r="C71" s="31" t="s">
        <v>27</v>
      </c>
      <c r="D71" s="23">
        <v>200</v>
      </c>
      <c r="E71" s="22" t="s">
        <v>21</v>
      </c>
      <c r="F71" s="22" t="s">
        <v>151</v>
      </c>
      <c r="G71" s="22"/>
      <c r="H71" s="22"/>
      <c r="I71" s="22"/>
      <c r="J71" s="1" t="s">
        <v>72</v>
      </c>
      <c r="K71" s="22" t="s">
        <v>57</v>
      </c>
      <c r="L71" s="24" t="s">
        <v>58</v>
      </c>
      <c r="M71" s="25">
        <v>0.28000000000000003</v>
      </c>
      <c r="N71" s="26">
        <v>0.39</v>
      </c>
      <c r="O71" s="27">
        <v>0.63</v>
      </c>
      <c r="P71" s="25">
        <v>0.79</v>
      </c>
      <c r="Q71" s="26">
        <v>0.93</v>
      </c>
      <c r="R71" s="27">
        <v>0.96</v>
      </c>
      <c r="S71" s="25">
        <v>1.02</v>
      </c>
      <c r="T71" s="26">
        <v>1.02</v>
      </c>
      <c r="U71" s="27">
        <v>0.98</v>
      </c>
      <c r="V71" s="25">
        <v>0.94</v>
      </c>
      <c r="W71" s="26">
        <v>0.9</v>
      </c>
      <c r="X71" s="27">
        <v>0.98</v>
      </c>
      <c r="Y71" s="25">
        <v>0.99</v>
      </c>
      <c r="Z71" s="26">
        <v>0.96</v>
      </c>
      <c r="AA71" s="27">
        <v>0.93</v>
      </c>
      <c r="AB71" s="25">
        <v>0.92</v>
      </c>
      <c r="AC71" s="26">
        <v>0.92</v>
      </c>
      <c r="AD71" s="28">
        <v>0.87</v>
      </c>
      <c r="AE71" s="29"/>
      <c r="AF71" s="26">
        <f t="shared" si="6"/>
        <v>0.45</v>
      </c>
      <c r="AG71" s="26">
        <f t="shared" si="7"/>
        <v>0.9</v>
      </c>
      <c r="AH71" s="26">
        <f t="shared" si="8"/>
        <v>1</v>
      </c>
      <c r="AI71" s="26">
        <f t="shared" si="9"/>
        <v>0.95000000000000007</v>
      </c>
      <c r="AJ71" s="26">
        <f t="shared" si="10"/>
        <v>0.95000000000000007</v>
      </c>
      <c r="AK71" s="26">
        <f t="shared" si="11"/>
        <v>0.9</v>
      </c>
    </row>
    <row r="72" spans="1:37">
      <c r="B72" s="52" t="s">
        <v>219</v>
      </c>
      <c r="C72" s="31" t="s">
        <v>27</v>
      </c>
      <c r="D72" s="23">
        <v>200</v>
      </c>
      <c r="E72" s="22" t="s">
        <v>21</v>
      </c>
      <c r="F72" s="22" t="s">
        <v>220</v>
      </c>
      <c r="G72" s="22" t="s">
        <v>221</v>
      </c>
      <c r="H72" s="41">
        <v>0.28999999999999998</v>
      </c>
      <c r="I72" s="22" t="s">
        <v>222</v>
      </c>
      <c r="J72" s="1" t="s">
        <v>223</v>
      </c>
      <c r="K72" s="22" t="s">
        <v>57</v>
      </c>
      <c r="L72" s="24" t="s">
        <v>93</v>
      </c>
      <c r="M72" s="25">
        <v>0.36</v>
      </c>
      <c r="N72" s="26">
        <v>0.42</v>
      </c>
      <c r="O72" s="27">
        <v>0.46</v>
      </c>
      <c r="P72" s="25">
        <v>0.49</v>
      </c>
      <c r="Q72" s="26">
        <v>0.52</v>
      </c>
      <c r="R72" s="27">
        <v>0.68</v>
      </c>
      <c r="S72" s="25">
        <v>0.76</v>
      </c>
      <c r="T72" s="26">
        <v>0.87</v>
      </c>
      <c r="U72" s="27">
        <v>0.94</v>
      </c>
      <c r="V72" s="25">
        <v>1.01</v>
      </c>
      <c r="W72" s="26">
        <v>0.94</v>
      </c>
      <c r="X72" s="27">
        <v>0.86</v>
      </c>
      <c r="Y72" s="25">
        <v>0.76</v>
      </c>
      <c r="Z72" s="26">
        <v>0.65</v>
      </c>
      <c r="AA72" s="27">
        <v>0.6</v>
      </c>
      <c r="AB72" s="25">
        <v>0.61</v>
      </c>
      <c r="AC72" s="26">
        <v>0.64</v>
      </c>
      <c r="AD72" s="28">
        <v>0.6</v>
      </c>
      <c r="AE72" s="29"/>
      <c r="AF72" s="26">
        <f t="shared" si="6"/>
        <v>0.4</v>
      </c>
      <c r="AG72" s="26">
        <f t="shared" si="7"/>
        <v>0.55000000000000004</v>
      </c>
      <c r="AH72" s="26">
        <f t="shared" si="8"/>
        <v>0.85000000000000009</v>
      </c>
      <c r="AI72" s="26">
        <f t="shared" si="9"/>
        <v>0.95000000000000007</v>
      </c>
      <c r="AJ72" s="26">
        <f t="shared" si="10"/>
        <v>0.65</v>
      </c>
      <c r="AK72" s="26">
        <f t="shared" si="11"/>
        <v>0.60000000000000009</v>
      </c>
    </row>
    <row r="73" spans="1:37">
      <c r="A73" s="1" t="s">
        <v>148</v>
      </c>
      <c r="B73" s="1" t="s">
        <v>224</v>
      </c>
      <c r="C73" s="31" t="s">
        <v>225</v>
      </c>
      <c r="D73" s="23">
        <v>200</v>
      </c>
      <c r="E73" s="22" t="s">
        <v>20</v>
      </c>
      <c r="F73" s="22" t="s">
        <v>21</v>
      </c>
      <c r="G73" s="22"/>
      <c r="H73" s="22"/>
      <c r="I73" s="22"/>
      <c r="J73" s="1" t="s">
        <v>28</v>
      </c>
      <c r="K73" s="22" t="s">
        <v>29</v>
      </c>
      <c r="L73" s="24" t="s">
        <v>30</v>
      </c>
      <c r="M73" s="25">
        <v>0.16</v>
      </c>
      <c r="N73" s="26">
        <v>0.32</v>
      </c>
      <c r="O73" s="27">
        <v>0.51</v>
      </c>
      <c r="P73" s="25">
        <v>0.64</v>
      </c>
      <c r="Q73" s="26">
        <v>0.8</v>
      </c>
      <c r="R73" s="27">
        <v>0.85</v>
      </c>
      <c r="S73" s="25">
        <v>0.9</v>
      </c>
      <c r="T73" s="26">
        <v>0.97</v>
      </c>
      <c r="U73" s="27">
        <v>0.9</v>
      </c>
      <c r="V73" s="25">
        <v>0.69</v>
      </c>
      <c r="W73" s="26">
        <v>0.65</v>
      </c>
      <c r="X73" s="27">
        <v>0.73</v>
      </c>
      <c r="Y73" s="25">
        <v>0.79</v>
      </c>
      <c r="Z73" s="26">
        <v>0.8</v>
      </c>
      <c r="AA73" s="27">
        <v>0.83</v>
      </c>
      <c r="AB73" s="25">
        <v>0.77</v>
      </c>
      <c r="AC73" s="26">
        <v>0.77</v>
      </c>
      <c r="AD73" s="28">
        <v>0.72</v>
      </c>
      <c r="AE73" s="29"/>
      <c r="AF73" s="26">
        <f t="shared" si="6"/>
        <v>0.35000000000000003</v>
      </c>
      <c r="AG73" s="26">
        <f t="shared" si="7"/>
        <v>0.75</v>
      </c>
      <c r="AH73" s="26">
        <f t="shared" si="8"/>
        <v>0.9</v>
      </c>
      <c r="AI73" s="26">
        <f t="shared" si="9"/>
        <v>0.70000000000000007</v>
      </c>
      <c r="AJ73" s="26">
        <f t="shared" si="10"/>
        <v>0.8</v>
      </c>
      <c r="AK73" s="26">
        <f t="shared" si="11"/>
        <v>0.75</v>
      </c>
    </row>
    <row r="74" spans="1:37">
      <c r="A74" s="1" t="s">
        <v>226</v>
      </c>
      <c r="B74" s="1" t="s">
        <v>227</v>
      </c>
      <c r="C74" s="30" t="s">
        <v>27</v>
      </c>
      <c r="D74" s="23">
        <v>200</v>
      </c>
      <c r="E74" s="22" t="s">
        <v>42</v>
      </c>
      <c r="F74" s="22" t="s">
        <v>228</v>
      </c>
      <c r="G74" s="22" t="s">
        <v>229</v>
      </c>
      <c r="H74" s="56">
        <v>0.318</v>
      </c>
      <c r="I74" s="22" t="s">
        <v>91</v>
      </c>
      <c r="J74" s="1" t="s">
        <v>198</v>
      </c>
      <c r="K74" s="22" t="s">
        <v>29</v>
      </c>
      <c r="L74" s="24" t="s">
        <v>80</v>
      </c>
      <c r="M74" s="25">
        <v>0.28999999999999998</v>
      </c>
      <c r="N74" s="26">
        <v>0.3</v>
      </c>
      <c r="O74" s="27">
        <v>0.45</v>
      </c>
      <c r="P74" s="25">
        <v>0.53</v>
      </c>
      <c r="Q74" s="26">
        <v>0.69</v>
      </c>
      <c r="R74" s="27">
        <v>0.79</v>
      </c>
      <c r="S74" s="25">
        <v>0.91</v>
      </c>
      <c r="T74" s="26">
        <v>0.99</v>
      </c>
      <c r="U74" s="27">
        <v>1.01</v>
      </c>
      <c r="V74" s="25">
        <v>1.02</v>
      </c>
      <c r="W74" s="26">
        <v>0.96</v>
      </c>
      <c r="X74" s="27">
        <v>0.94</v>
      </c>
      <c r="Y74" s="25">
        <v>0.85</v>
      </c>
      <c r="Z74" s="26">
        <v>0.75</v>
      </c>
      <c r="AA74" s="27">
        <v>0.68</v>
      </c>
      <c r="AB74" s="25">
        <v>0.64</v>
      </c>
      <c r="AC74" s="26">
        <v>0.63</v>
      </c>
      <c r="AD74" s="28">
        <v>0.61</v>
      </c>
      <c r="AE74" s="29"/>
      <c r="AF74" s="26">
        <f t="shared" si="6"/>
        <v>0.35000000000000003</v>
      </c>
      <c r="AG74" s="26">
        <f t="shared" si="7"/>
        <v>0.65</v>
      </c>
      <c r="AH74" s="26">
        <f t="shared" si="8"/>
        <v>0.95000000000000007</v>
      </c>
      <c r="AI74" s="26">
        <f t="shared" si="9"/>
        <v>0.95000000000000007</v>
      </c>
      <c r="AJ74" s="26">
        <f t="shared" si="10"/>
        <v>0.75</v>
      </c>
      <c r="AK74" s="26">
        <f t="shared" si="11"/>
        <v>0.65</v>
      </c>
    </row>
    <row r="75" spans="1:37">
      <c r="A75" s="1" t="s">
        <v>179</v>
      </c>
      <c r="B75" s="1" t="s">
        <v>230</v>
      </c>
      <c r="C75" s="31" t="s">
        <v>89</v>
      </c>
      <c r="D75" s="23">
        <v>200</v>
      </c>
      <c r="E75" s="22" t="s">
        <v>42</v>
      </c>
      <c r="F75" s="22" t="s">
        <v>21</v>
      </c>
      <c r="G75" s="31" t="s">
        <v>231</v>
      </c>
      <c r="H75" s="50">
        <v>0.66</v>
      </c>
      <c r="I75" s="22"/>
      <c r="J75" s="1" t="s">
        <v>232</v>
      </c>
      <c r="K75" s="22" t="s">
        <v>35</v>
      </c>
      <c r="L75" s="24" t="s">
        <v>46</v>
      </c>
      <c r="M75" s="25">
        <v>0.28999999999999998</v>
      </c>
      <c r="N75" s="26">
        <v>0.39</v>
      </c>
      <c r="O75" s="27">
        <v>0.43</v>
      </c>
      <c r="P75" s="25">
        <v>0.59</v>
      </c>
      <c r="Q75" s="26">
        <v>0.72</v>
      </c>
      <c r="R75" s="27">
        <v>0.73</v>
      </c>
      <c r="S75" s="25">
        <v>0.79</v>
      </c>
      <c r="T75" s="26">
        <v>0.84</v>
      </c>
      <c r="U75" s="27">
        <v>0.67</v>
      </c>
      <c r="V75" s="25">
        <v>0.6</v>
      </c>
      <c r="W75" s="26">
        <v>0.6</v>
      </c>
      <c r="X75" s="27">
        <v>0.67</v>
      </c>
      <c r="Y75" s="25">
        <v>0.64</v>
      </c>
      <c r="Z75" s="26">
        <v>0.56999999999999995</v>
      </c>
      <c r="AA75" s="27">
        <v>0.52</v>
      </c>
      <c r="AB75" s="25">
        <v>0.49</v>
      </c>
      <c r="AC75" s="26">
        <v>0.43</v>
      </c>
      <c r="AD75" s="28">
        <v>0.38</v>
      </c>
      <c r="AE75" s="29"/>
      <c r="AF75" s="26">
        <f t="shared" si="6"/>
        <v>0.35000000000000003</v>
      </c>
      <c r="AG75" s="26">
        <f t="shared" si="7"/>
        <v>0.70000000000000007</v>
      </c>
      <c r="AH75" s="26">
        <f t="shared" si="8"/>
        <v>0.75</v>
      </c>
      <c r="AI75" s="26">
        <f t="shared" si="9"/>
        <v>0.60000000000000009</v>
      </c>
      <c r="AJ75" s="26">
        <f t="shared" si="10"/>
        <v>0.60000000000000009</v>
      </c>
      <c r="AK75" s="26">
        <f t="shared" si="11"/>
        <v>0.45</v>
      </c>
    </row>
    <row r="76" spans="1:37">
      <c r="A76" s="1" t="s">
        <v>233</v>
      </c>
      <c r="B76" s="1" t="s">
        <v>234</v>
      </c>
      <c r="C76" s="31" t="s">
        <v>235</v>
      </c>
      <c r="D76" s="23">
        <v>400</v>
      </c>
      <c r="E76" s="22" t="s">
        <v>20</v>
      </c>
      <c r="F76" s="22" t="s">
        <v>21</v>
      </c>
      <c r="G76" s="22"/>
      <c r="H76" s="22"/>
      <c r="I76" s="22"/>
      <c r="J76" s="1" t="s">
        <v>236</v>
      </c>
      <c r="K76" s="22" t="s">
        <v>23</v>
      </c>
      <c r="L76" s="24" t="s">
        <v>105</v>
      </c>
      <c r="M76" s="25">
        <v>0.31</v>
      </c>
      <c r="N76" s="26">
        <v>0.42</v>
      </c>
      <c r="O76" s="27">
        <v>0.36</v>
      </c>
      <c r="P76" s="25">
        <v>0.54</v>
      </c>
      <c r="Q76" s="26">
        <v>0.72</v>
      </c>
      <c r="R76" s="27">
        <v>0.65</v>
      </c>
      <c r="S76" s="25">
        <v>0.48</v>
      </c>
      <c r="T76" s="26">
        <v>0.38</v>
      </c>
      <c r="U76" s="27">
        <v>0.53</v>
      </c>
      <c r="V76" s="25">
        <v>0.68</v>
      </c>
      <c r="W76" s="26">
        <v>0.6</v>
      </c>
      <c r="X76" s="27">
        <v>0.62</v>
      </c>
      <c r="Y76" s="25">
        <v>0.63</v>
      </c>
      <c r="Z76" s="26">
        <v>0.54</v>
      </c>
      <c r="AA76" s="27">
        <v>0.53</v>
      </c>
      <c r="AB76" s="25">
        <v>0.53</v>
      </c>
      <c r="AC76" s="26">
        <v>1.04</v>
      </c>
      <c r="AD76" s="28">
        <v>0.73</v>
      </c>
      <c r="AE76" s="29"/>
      <c r="AF76" s="26">
        <f t="shared" si="6"/>
        <v>0.35000000000000003</v>
      </c>
      <c r="AG76" s="26">
        <f t="shared" si="7"/>
        <v>0.65</v>
      </c>
      <c r="AH76" s="26">
        <f t="shared" si="8"/>
        <v>0.45</v>
      </c>
      <c r="AI76" s="26">
        <f t="shared" si="9"/>
        <v>0.65</v>
      </c>
      <c r="AJ76" s="26">
        <f t="shared" si="10"/>
        <v>0.55000000000000004</v>
      </c>
      <c r="AK76" s="26">
        <f t="shared" si="11"/>
        <v>0.75</v>
      </c>
    </row>
    <row r="77" spans="1:37">
      <c r="B77" s="1" t="s">
        <v>237</v>
      </c>
      <c r="C77" s="30" t="s">
        <v>98</v>
      </c>
      <c r="D77" s="23">
        <v>200</v>
      </c>
      <c r="E77" s="22" t="s">
        <v>20</v>
      </c>
      <c r="F77" s="22" t="s">
        <v>90</v>
      </c>
      <c r="G77" s="22" t="s">
        <v>114</v>
      </c>
      <c r="H77" s="41">
        <v>0.37</v>
      </c>
      <c r="I77" s="22"/>
      <c r="J77" s="1" t="s">
        <v>232</v>
      </c>
      <c r="K77" s="22" t="s">
        <v>35</v>
      </c>
      <c r="L77" s="24" t="s">
        <v>93</v>
      </c>
      <c r="M77" s="25">
        <v>0.35</v>
      </c>
      <c r="N77" s="26">
        <v>0.56000000000000005</v>
      </c>
      <c r="O77" s="27">
        <v>0.71</v>
      </c>
      <c r="P77" s="25">
        <v>0.76</v>
      </c>
      <c r="Q77" s="26">
        <v>0.75</v>
      </c>
      <c r="R77" s="27">
        <v>0.77</v>
      </c>
      <c r="S77" s="25">
        <v>0.79</v>
      </c>
      <c r="T77" s="26">
        <v>0.81</v>
      </c>
      <c r="U77" s="27">
        <v>0.76</v>
      </c>
      <c r="V77" s="25">
        <v>0.67</v>
      </c>
      <c r="W77" s="26">
        <v>0.71</v>
      </c>
      <c r="X77" s="27">
        <v>0.72</v>
      </c>
      <c r="Y77" s="25">
        <v>0.68</v>
      </c>
      <c r="Z77" s="26">
        <v>0.64</v>
      </c>
      <c r="AA77" s="27">
        <v>0.55000000000000004</v>
      </c>
      <c r="AB77" s="25">
        <v>0.48</v>
      </c>
      <c r="AC77" s="26">
        <v>0.45</v>
      </c>
      <c r="AD77" s="28">
        <v>0.45</v>
      </c>
      <c r="AE77" s="29"/>
      <c r="AF77" s="26">
        <f t="shared" si="6"/>
        <v>0.55000000000000004</v>
      </c>
      <c r="AG77" s="26">
        <f t="shared" si="7"/>
        <v>0.75</v>
      </c>
      <c r="AH77" s="26">
        <f t="shared" si="8"/>
        <v>0.8</v>
      </c>
      <c r="AI77" s="26">
        <f t="shared" si="9"/>
        <v>0.70000000000000007</v>
      </c>
      <c r="AJ77" s="26">
        <f t="shared" si="10"/>
        <v>0.60000000000000009</v>
      </c>
      <c r="AK77" s="26">
        <f t="shared" si="11"/>
        <v>0.45</v>
      </c>
    </row>
    <row r="78" spans="1:37">
      <c r="A78" s="1" t="s">
        <v>193</v>
      </c>
      <c r="B78" s="1" t="s">
        <v>238</v>
      </c>
      <c r="C78" s="31" t="s">
        <v>239</v>
      </c>
      <c r="D78" s="23">
        <v>200</v>
      </c>
      <c r="E78" s="22" t="s">
        <v>20</v>
      </c>
      <c r="F78" s="22" t="s">
        <v>21</v>
      </c>
      <c r="G78" s="22"/>
      <c r="H78" s="22"/>
      <c r="I78" s="22"/>
      <c r="J78" s="1" t="s">
        <v>165</v>
      </c>
      <c r="K78" s="22" t="s">
        <v>35</v>
      </c>
      <c r="L78" s="24" t="s">
        <v>240</v>
      </c>
      <c r="M78" s="25">
        <v>0.3</v>
      </c>
      <c r="N78" s="26">
        <v>0.33</v>
      </c>
      <c r="O78" s="27">
        <v>0.42</v>
      </c>
      <c r="P78" s="25">
        <v>0.64</v>
      </c>
      <c r="Q78" s="26">
        <v>0.78</v>
      </c>
      <c r="R78" s="27">
        <v>0.92</v>
      </c>
      <c r="S78" s="25">
        <v>0.89</v>
      </c>
      <c r="T78" s="26">
        <v>0.91</v>
      </c>
      <c r="U78" s="27">
        <v>0.9</v>
      </c>
      <c r="V78" s="25">
        <v>0.69</v>
      </c>
      <c r="W78" s="26">
        <v>0.59</v>
      </c>
      <c r="X78" s="27">
        <v>0.69</v>
      </c>
      <c r="Y78" s="25">
        <v>0.74</v>
      </c>
      <c r="Z78" s="26">
        <v>0.71</v>
      </c>
      <c r="AA78" s="27">
        <v>0.76</v>
      </c>
      <c r="AB78" s="25">
        <v>0.72</v>
      </c>
      <c r="AC78" s="26">
        <v>0.69</v>
      </c>
      <c r="AD78" s="28">
        <v>0.71</v>
      </c>
      <c r="AE78" s="29"/>
      <c r="AF78" s="26">
        <f t="shared" si="6"/>
        <v>0.35000000000000003</v>
      </c>
      <c r="AG78" s="26">
        <f t="shared" si="7"/>
        <v>0.8</v>
      </c>
      <c r="AH78" s="26">
        <f t="shared" si="8"/>
        <v>0.9</v>
      </c>
      <c r="AI78" s="26">
        <f t="shared" si="9"/>
        <v>0.65</v>
      </c>
      <c r="AJ78" s="26">
        <f t="shared" si="10"/>
        <v>0.75</v>
      </c>
      <c r="AK78" s="26">
        <f t="shared" si="11"/>
        <v>0.70000000000000007</v>
      </c>
    </row>
    <row r="79" spans="1:37">
      <c r="B79" s="52" t="s">
        <v>241</v>
      </c>
      <c r="C79" s="30" t="s">
        <v>98</v>
      </c>
      <c r="D79" s="23">
        <v>200</v>
      </c>
      <c r="E79" s="22" t="s">
        <v>20</v>
      </c>
      <c r="F79" s="22" t="s">
        <v>213</v>
      </c>
      <c r="G79" s="22" t="s">
        <v>114</v>
      </c>
      <c r="H79" s="41">
        <v>0.37</v>
      </c>
      <c r="I79" s="22"/>
      <c r="J79" s="35" t="s">
        <v>232</v>
      </c>
      <c r="K79" s="32" t="s">
        <v>35</v>
      </c>
      <c r="L79" s="33" t="s">
        <v>46</v>
      </c>
      <c r="M79" s="25">
        <v>0.37</v>
      </c>
      <c r="N79" s="26">
        <v>0.56999999999999995</v>
      </c>
      <c r="O79" s="27">
        <v>0.72</v>
      </c>
      <c r="P79" s="25">
        <v>0.73</v>
      </c>
      <c r="Q79" s="26">
        <v>0.7</v>
      </c>
      <c r="R79" s="27">
        <v>0.74</v>
      </c>
      <c r="S79" s="25">
        <v>0.74</v>
      </c>
      <c r="T79" s="26">
        <v>0.77</v>
      </c>
      <c r="U79" s="27">
        <v>0.75</v>
      </c>
      <c r="V79" s="25">
        <v>0.73</v>
      </c>
      <c r="W79" s="26">
        <v>0.76</v>
      </c>
      <c r="X79" s="27">
        <v>0.72</v>
      </c>
      <c r="Y79" s="25">
        <v>0.67</v>
      </c>
      <c r="Z79" s="26">
        <v>0.62</v>
      </c>
      <c r="AA79" s="27">
        <v>0.54</v>
      </c>
      <c r="AB79" s="25">
        <v>0.48</v>
      </c>
      <c r="AC79" s="26">
        <v>0.44</v>
      </c>
      <c r="AD79" s="28">
        <v>0.43</v>
      </c>
      <c r="AE79" s="29"/>
      <c r="AF79" s="26">
        <f t="shared" si="6"/>
        <v>0.55000000000000004</v>
      </c>
      <c r="AG79" s="26">
        <f t="shared" si="7"/>
        <v>0.70000000000000007</v>
      </c>
      <c r="AH79" s="26">
        <f t="shared" si="8"/>
        <v>0.75</v>
      </c>
      <c r="AI79" s="26">
        <f t="shared" si="9"/>
        <v>0.75</v>
      </c>
      <c r="AJ79" s="26">
        <f t="shared" si="10"/>
        <v>0.60000000000000009</v>
      </c>
      <c r="AK79" s="26">
        <f t="shared" si="11"/>
        <v>0.45</v>
      </c>
    </row>
    <row r="80" spans="1:37">
      <c r="A80" s="1" t="s">
        <v>179</v>
      </c>
      <c r="B80" s="1" t="s">
        <v>242</v>
      </c>
      <c r="C80" s="31" t="s">
        <v>89</v>
      </c>
      <c r="D80" s="23">
        <v>200</v>
      </c>
      <c r="E80" s="22" t="s">
        <v>42</v>
      </c>
      <c r="F80" s="22" t="s">
        <v>33</v>
      </c>
      <c r="G80" s="31" t="s">
        <v>190</v>
      </c>
      <c r="H80" s="50">
        <v>0.44</v>
      </c>
      <c r="I80" s="22"/>
      <c r="J80" s="1" t="s">
        <v>243</v>
      </c>
      <c r="K80" s="22" t="s">
        <v>29</v>
      </c>
      <c r="L80" s="24" t="s">
        <v>126</v>
      </c>
      <c r="M80" s="25">
        <v>0.3</v>
      </c>
      <c r="N80" s="26">
        <v>0.46</v>
      </c>
      <c r="O80" s="27">
        <v>0.55000000000000004</v>
      </c>
      <c r="P80" s="25">
        <v>0.74</v>
      </c>
      <c r="Q80" s="26">
        <v>0.91</v>
      </c>
      <c r="R80" s="27">
        <v>0.86</v>
      </c>
      <c r="S80" s="25">
        <v>0.93</v>
      </c>
      <c r="T80" s="26">
        <v>0.94</v>
      </c>
      <c r="U80" s="27">
        <v>0.91</v>
      </c>
      <c r="V80" s="25">
        <v>0.84</v>
      </c>
      <c r="W80" s="26">
        <v>0.87</v>
      </c>
      <c r="X80" s="27">
        <v>0.92</v>
      </c>
      <c r="Y80" s="25">
        <v>0.91</v>
      </c>
      <c r="Z80" s="26">
        <v>0.82</v>
      </c>
      <c r="AA80" s="27">
        <v>0.74</v>
      </c>
      <c r="AB80" s="25">
        <v>0.71</v>
      </c>
      <c r="AC80" s="26">
        <v>0.66</v>
      </c>
      <c r="AD80" s="28">
        <v>0.61</v>
      </c>
      <c r="AE80" s="29"/>
      <c r="AF80" s="26">
        <f t="shared" si="6"/>
        <v>0.45</v>
      </c>
      <c r="AG80" s="26">
        <f t="shared" si="7"/>
        <v>0.85000000000000009</v>
      </c>
      <c r="AH80" s="26">
        <f t="shared" si="8"/>
        <v>0.95000000000000007</v>
      </c>
      <c r="AI80" s="26">
        <f t="shared" si="9"/>
        <v>0.9</v>
      </c>
      <c r="AJ80" s="26">
        <f t="shared" si="10"/>
        <v>0.8</v>
      </c>
      <c r="AK80" s="26">
        <f t="shared" si="11"/>
        <v>0.65</v>
      </c>
    </row>
    <row r="81" spans="1:37">
      <c r="A81" s="1" t="s">
        <v>179</v>
      </c>
      <c r="B81" s="1" t="s">
        <v>244</v>
      </c>
      <c r="C81" s="31" t="s">
        <v>89</v>
      </c>
      <c r="D81" s="23">
        <v>200</v>
      </c>
      <c r="E81" s="22" t="s">
        <v>42</v>
      </c>
      <c r="F81" s="22" t="s">
        <v>33</v>
      </c>
      <c r="G81" s="31" t="s">
        <v>231</v>
      </c>
      <c r="H81" s="50">
        <v>0.66</v>
      </c>
      <c r="I81" s="22"/>
      <c r="J81" s="1" t="s">
        <v>211</v>
      </c>
      <c r="K81" s="22" t="s">
        <v>35</v>
      </c>
      <c r="L81" s="24" t="s">
        <v>30</v>
      </c>
      <c r="M81" s="25">
        <v>0.31</v>
      </c>
      <c r="N81" s="26">
        <v>0.44</v>
      </c>
      <c r="O81" s="27">
        <v>0.53</v>
      </c>
      <c r="P81" s="25">
        <v>0.74</v>
      </c>
      <c r="Q81" s="26">
        <v>0.83</v>
      </c>
      <c r="R81" s="27">
        <v>0.82</v>
      </c>
      <c r="S81" s="25">
        <v>0.82</v>
      </c>
      <c r="T81" s="26">
        <v>0.89</v>
      </c>
      <c r="U81" s="27">
        <v>0.83</v>
      </c>
      <c r="V81" s="25">
        <v>0.77</v>
      </c>
      <c r="W81" s="26">
        <v>0.82</v>
      </c>
      <c r="X81" s="27">
        <v>0.83</v>
      </c>
      <c r="Y81" s="25">
        <v>0.82</v>
      </c>
      <c r="Z81" s="26">
        <v>0.7</v>
      </c>
      <c r="AA81" s="27">
        <v>0.63</v>
      </c>
      <c r="AB81" s="25">
        <v>0.57999999999999996</v>
      </c>
      <c r="AC81" s="26">
        <v>0.54</v>
      </c>
      <c r="AD81" s="28">
        <v>0.5</v>
      </c>
      <c r="AE81" s="29"/>
      <c r="AF81" s="26">
        <f t="shared" si="6"/>
        <v>0.45</v>
      </c>
      <c r="AG81" s="26">
        <f t="shared" si="7"/>
        <v>0.8</v>
      </c>
      <c r="AH81" s="26">
        <f t="shared" si="8"/>
        <v>0.85000000000000009</v>
      </c>
      <c r="AI81" s="26">
        <f t="shared" si="9"/>
        <v>0.8</v>
      </c>
      <c r="AJ81" s="26">
        <f t="shared" si="10"/>
        <v>0.70000000000000007</v>
      </c>
      <c r="AK81" s="26">
        <f t="shared" si="11"/>
        <v>0.55000000000000004</v>
      </c>
    </row>
    <row r="82" spans="1:37">
      <c r="A82" s="1" t="s">
        <v>179</v>
      </c>
      <c r="B82" s="1" t="s">
        <v>245</v>
      </c>
      <c r="C82" s="31" t="s">
        <v>89</v>
      </c>
      <c r="D82" s="23">
        <v>200</v>
      </c>
      <c r="E82" s="22" t="s">
        <v>42</v>
      </c>
      <c r="F82" s="22" t="s">
        <v>33</v>
      </c>
      <c r="G82" s="31" t="s">
        <v>190</v>
      </c>
      <c r="H82" s="50">
        <v>0.53</v>
      </c>
      <c r="I82" s="22"/>
      <c r="J82" s="1" t="s">
        <v>165</v>
      </c>
      <c r="K82" s="22" t="s">
        <v>35</v>
      </c>
      <c r="L82" s="24" t="s">
        <v>80</v>
      </c>
      <c r="M82" s="25">
        <v>0.31</v>
      </c>
      <c r="N82" s="26">
        <v>0.45</v>
      </c>
      <c r="O82" s="27">
        <v>0.53</v>
      </c>
      <c r="P82" s="25">
        <v>0.73</v>
      </c>
      <c r="Q82" s="26">
        <v>0.91</v>
      </c>
      <c r="R82" s="27">
        <v>0.84</v>
      </c>
      <c r="S82" s="25">
        <v>0.89</v>
      </c>
      <c r="T82" s="26">
        <v>0.94</v>
      </c>
      <c r="U82" s="27">
        <v>0.88</v>
      </c>
      <c r="V82" s="25">
        <v>0.81</v>
      </c>
      <c r="W82" s="26">
        <v>0.85</v>
      </c>
      <c r="X82" s="27">
        <v>0.9</v>
      </c>
      <c r="Y82" s="25">
        <v>0.87</v>
      </c>
      <c r="Z82" s="26">
        <v>0.76</v>
      </c>
      <c r="AA82" s="27">
        <v>0.69</v>
      </c>
      <c r="AB82" s="25">
        <v>0.64</v>
      </c>
      <c r="AC82" s="26">
        <v>0.61</v>
      </c>
      <c r="AD82" s="28">
        <v>0.54</v>
      </c>
      <c r="AE82" s="29"/>
      <c r="AF82" s="26">
        <f t="shared" si="6"/>
        <v>0.45</v>
      </c>
      <c r="AG82" s="26">
        <f t="shared" si="7"/>
        <v>0.85000000000000009</v>
      </c>
      <c r="AH82" s="26">
        <f t="shared" si="8"/>
        <v>0.9</v>
      </c>
      <c r="AI82" s="26">
        <f t="shared" si="9"/>
        <v>0.85000000000000009</v>
      </c>
      <c r="AJ82" s="26">
        <f t="shared" si="10"/>
        <v>0.75</v>
      </c>
      <c r="AK82" s="26">
        <f t="shared" si="11"/>
        <v>0.60000000000000009</v>
      </c>
    </row>
    <row r="83" spans="1:37">
      <c r="A83" s="1" t="s">
        <v>87</v>
      </c>
      <c r="B83" s="1" t="s">
        <v>246</v>
      </c>
      <c r="C83" s="30" t="s">
        <v>98</v>
      </c>
      <c r="D83" s="23">
        <v>200</v>
      </c>
      <c r="E83" s="22" t="s">
        <v>20</v>
      </c>
      <c r="F83" s="22" t="s">
        <v>90</v>
      </c>
      <c r="G83" s="22" t="s">
        <v>114</v>
      </c>
      <c r="H83" s="41">
        <v>0.37</v>
      </c>
      <c r="I83" s="22" t="s">
        <v>91</v>
      </c>
      <c r="J83" s="1" t="s">
        <v>247</v>
      </c>
      <c r="K83" s="22" t="s">
        <v>35</v>
      </c>
      <c r="L83" s="24" t="s">
        <v>46</v>
      </c>
      <c r="M83" s="25">
        <v>0.21</v>
      </c>
      <c r="N83" s="26">
        <v>0.25</v>
      </c>
      <c r="O83" s="27">
        <v>0.23</v>
      </c>
      <c r="P83" s="25">
        <v>0.3</v>
      </c>
      <c r="Q83" s="26">
        <v>0.37</v>
      </c>
      <c r="R83" s="27">
        <v>0.52</v>
      </c>
      <c r="S83" s="25">
        <v>0.66</v>
      </c>
      <c r="T83" s="26">
        <v>0.83</v>
      </c>
      <c r="U83" s="27">
        <v>0.89</v>
      </c>
      <c r="V83" s="25">
        <v>0.91</v>
      </c>
      <c r="W83" s="26">
        <v>0.89</v>
      </c>
      <c r="X83" s="27">
        <v>0.79</v>
      </c>
      <c r="Y83" s="25">
        <v>0.73</v>
      </c>
      <c r="Z83" s="26">
        <v>0.65</v>
      </c>
      <c r="AA83" s="27">
        <v>0.54</v>
      </c>
      <c r="AB83" s="25">
        <v>0.45</v>
      </c>
      <c r="AC83" s="26">
        <v>0.41</v>
      </c>
      <c r="AD83" s="28">
        <v>0.41</v>
      </c>
      <c r="AE83" s="29"/>
      <c r="AF83" s="26">
        <f t="shared" si="6"/>
        <v>0.25</v>
      </c>
      <c r="AG83" s="26">
        <f t="shared" si="7"/>
        <v>0.4</v>
      </c>
      <c r="AH83" s="26">
        <f t="shared" si="8"/>
        <v>0.8</v>
      </c>
      <c r="AI83" s="26">
        <f t="shared" si="9"/>
        <v>0.85000000000000009</v>
      </c>
      <c r="AJ83" s="26">
        <f t="shared" si="10"/>
        <v>0.65</v>
      </c>
      <c r="AK83" s="26">
        <f t="shared" si="11"/>
        <v>0.4</v>
      </c>
    </row>
    <row r="84" spans="1:37">
      <c r="A84" s="1" t="s">
        <v>16</v>
      </c>
      <c r="B84" s="1" t="s">
        <v>248</v>
      </c>
      <c r="C84" s="21" t="s">
        <v>18</v>
      </c>
      <c r="D84" s="23">
        <v>400</v>
      </c>
      <c r="E84" s="22" t="s">
        <v>20</v>
      </c>
      <c r="F84" s="22" t="s">
        <v>21</v>
      </c>
      <c r="G84" s="22"/>
      <c r="H84" s="22"/>
      <c r="I84" s="22"/>
      <c r="J84" s="1" t="s">
        <v>249</v>
      </c>
      <c r="K84" s="22" t="s">
        <v>35</v>
      </c>
      <c r="L84" s="24" t="s">
        <v>46</v>
      </c>
      <c r="M84" s="25">
        <v>0.31</v>
      </c>
      <c r="N84" s="26">
        <v>0.5</v>
      </c>
      <c r="O84" s="27">
        <v>0.72</v>
      </c>
      <c r="P84" s="25">
        <v>0.85</v>
      </c>
      <c r="Q84" s="26">
        <v>0.83</v>
      </c>
      <c r="R84" s="27">
        <v>0.84</v>
      </c>
      <c r="S84" s="25">
        <v>0.71</v>
      </c>
      <c r="T84" s="26">
        <v>0.56999999999999995</v>
      </c>
      <c r="U84" s="27">
        <v>0.69</v>
      </c>
      <c r="V84" s="25">
        <v>0.71</v>
      </c>
      <c r="W84" s="26">
        <v>0.69</v>
      </c>
      <c r="X84" s="27">
        <v>0.74</v>
      </c>
      <c r="Y84" s="25">
        <v>0.79</v>
      </c>
      <c r="Z84" s="26">
        <v>0.82</v>
      </c>
      <c r="AA84" s="27">
        <v>0.84</v>
      </c>
      <c r="AB84" s="25">
        <v>0.85</v>
      </c>
      <c r="AC84" s="26">
        <v>0.85</v>
      </c>
      <c r="AD84" s="28">
        <v>0.88</v>
      </c>
      <c r="AE84" s="29"/>
      <c r="AF84" s="26">
        <f t="shared" si="6"/>
        <v>0.5</v>
      </c>
      <c r="AG84" s="26">
        <f t="shared" si="7"/>
        <v>0.85000000000000009</v>
      </c>
      <c r="AH84" s="26">
        <f t="shared" si="8"/>
        <v>0.65</v>
      </c>
      <c r="AI84" s="26">
        <f t="shared" si="9"/>
        <v>0.70000000000000007</v>
      </c>
      <c r="AJ84" s="26">
        <f t="shared" si="10"/>
        <v>0.8</v>
      </c>
      <c r="AK84" s="26">
        <f t="shared" si="11"/>
        <v>0.85000000000000009</v>
      </c>
    </row>
    <row r="85" spans="1:37">
      <c r="A85" s="1" t="s">
        <v>129</v>
      </c>
      <c r="B85" s="1" t="s">
        <v>250</v>
      </c>
      <c r="C85" s="30" t="s">
        <v>251</v>
      </c>
      <c r="D85" s="23">
        <v>200</v>
      </c>
      <c r="E85" s="22" t="s">
        <v>20</v>
      </c>
      <c r="F85" s="22" t="s">
        <v>21</v>
      </c>
      <c r="G85" s="22"/>
      <c r="H85" s="22"/>
      <c r="I85" s="22"/>
      <c r="J85" s="1" t="s">
        <v>252</v>
      </c>
      <c r="K85" s="22" t="s">
        <v>35</v>
      </c>
      <c r="L85" s="24" t="s">
        <v>93</v>
      </c>
      <c r="M85" s="25">
        <v>0.21</v>
      </c>
      <c r="N85" s="26">
        <v>0.43</v>
      </c>
      <c r="O85" s="27">
        <v>0.6</v>
      </c>
      <c r="P85" s="25">
        <v>0.7</v>
      </c>
      <c r="Q85" s="26">
        <v>0.74</v>
      </c>
      <c r="R85" s="27">
        <v>0.73</v>
      </c>
      <c r="S85" s="25">
        <v>0.78</v>
      </c>
      <c r="T85" s="26">
        <v>0.78</v>
      </c>
      <c r="U85" s="27">
        <v>0.75</v>
      </c>
      <c r="V85" s="25">
        <v>0.67</v>
      </c>
      <c r="W85" s="26">
        <v>0.64</v>
      </c>
      <c r="X85" s="27">
        <v>0.69</v>
      </c>
      <c r="Y85" s="25">
        <v>0.72</v>
      </c>
      <c r="Z85" s="26">
        <v>0.75</v>
      </c>
      <c r="AA85" s="27">
        <v>0.77</v>
      </c>
      <c r="AB85" s="25">
        <v>0.66</v>
      </c>
      <c r="AC85" s="26">
        <v>0.63</v>
      </c>
      <c r="AD85" s="28">
        <v>0.64</v>
      </c>
      <c r="AE85" s="29"/>
      <c r="AF85" s="26">
        <f t="shared" si="6"/>
        <v>0.4</v>
      </c>
      <c r="AG85" s="26">
        <f t="shared" si="7"/>
        <v>0.70000000000000007</v>
      </c>
      <c r="AH85" s="26">
        <f t="shared" si="8"/>
        <v>0.75</v>
      </c>
      <c r="AI85" s="26">
        <f t="shared" si="9"/>
        <v>0.65</v>
      </c>
      <c r="AJ85" s="26">
        <f t="shared" si="10"/>
        <v>0.75</v>
      </c>
      <c r="AK85" s="26">
        <f t="shared" si="11"/>
        <v>0.65</v>
      </c>
    </row>
    <row r="86" spans="1:37">
      <c r="A86" s="1" t="s">
        <v>253</v>
      </c>
      <c r="B86" s="1" t="s">
        <v>254</v>
      </c>
      <c r="C86" s="31" t="s">
        <v>27</v>
      </c>
      <c r="D86" s="23">
        <v>200</v>
      </c>
      <c r="E86" s="22" t="s">
        <v>20</v>
      </c>
      <c r="F86" s="22" t="s">
        <v>255</v>
      </c>
      <c r="G86" s="22"/>
      <c r="H86" s="22"/>
      <c r="I86" s="22" t="s">
        <v>91</v>
      </c>
      <c r="J86" s="1" t="s">
        <v>28</v>
      </c>
      <c r="K86" s="22" t="s">
        <v>29</v>
      </c>
      <c r="L86" s="24" t="s">
        <v>93</v>
      </c>
      <c r="M86" s="25">
        <v>0.32</v>
      </c>
      <c r="N86" s="26">
        <v>0.34</v>
      </c>
      <c r="O86" s="27">
        <v>0.42</v>
      </c>
      <c r="P86" s="25">
        <v>0.47</v>
      </c>
      <c r="Q86" s="26">
        <v>0.57999999999999996</v>
      </c>
      <c r="R86" s="27">
        <v>0.66</v>
      </c>
      <c r="S86" s="25">
        <v>0.74</v>
      </c>
      <c r="T86" s="26">
        <v>0.81</v>
      </c>
      <c r="U86" s="27">
        <v>0.84</v>
      </c>
      <c r="V86" s="25">
        <v>0.91</v>
      </c>
      <c r="W86" s="26">
        <v>0.94</v>
      </c>
      <c r="X86" s="27">
        <v>0.93</v>
      </c>
      <c r="Y86" s="25">
        <v>0.93</v>
      </c>
      <c r="Z86" s="26">
        <v>0.86</v>
      </c>
      <c r="AA86" s="27">
        <v>0.79</v>
      </c>
      <c r="AB86" s="25">
        <v>0.76</v>
      </c>
      <c r="AC86" s="26">
        <v>0.78</v>
      </c>
      <c r="AD86" s="28">
        <v>0.64</v>
      </c>
      <c r="AE86" s="29"/>
      <c r="AF86" s="26">
        <f t="shared" si="6"/>
        <v>0.35000000000000003</v>
      </c>
      <c r="AG86" s="26">
        <f t="shared" si="7"/>
        <v>0.55000000000000004</v>
      </c>
      <c r="AH86" s="26">
        <f t="shared" si="8"/>
        <v>0.8</v>
      </c>
      <c r="AI86" s="26">
        <f t="shared" si="9"/>
        <v>0.95000000000000007</v>
      </c>
      <c r="AJ86" s="26">
        <f t="shared" si="10"/>
        <v>0.85000000000000009</v>
      </c>
      <c r="AK86" s="26">
        <f t="shared" si="11"/>
        <v>0.75</v>
      </c>
    </row>
    <row r="87" spans="1:37">
      <c r="A87" s="1" t="s">
        <v>184</v>
      </c>
      <c r="B87" s="52" t="s">
        <v>256</v>
      </c>
      <c r="C87" s="31" t="s">
        <v>27</v>
      </c>
      <c r="D87" s="23">
        <v>200</v>
      </c>
      <c r="E87" s="22" t="s">
        <v>42</v>
      </c>
      <c r="F87" s="22" t="s">
        <v>21</v>
      </c>
      <c r="G87" s="22" t="s">
        <v>186</v>
      </c>
      <c r="H87" s="22"/>
      <c r="I87" s="22"/>
      <c r="J87" s="1" t="s">
        <v>211</v>
      </c>
      <c r="K87" s="22" t="s">
        <v>35</v>
      </c>
      <c r="L87" s="24" t="s">
        <v>93</v>
      </c>
      <c r="M87" s="25">
        <v>0.32</v>
      </c>
      <c r="N87" s="26">
        <v>0.34</v>
      </c>
      <c r="O87" s="27">
        <v>0.43</v>
      </c>
      <c r="P87" s="25">
        <v>0.65</v>
      </c>
      <c r="Q87" s="26">
        <v>0.81</v>
      </c>
      <c r="R87" s="27">
        <v>0.94</v>
      </c>
      <c r="S87" s="25">
        <v>0.9</v>
      </c>
      <c r="T87" s="26">
        <v>0.91</v>
      </c>
      <c r="U87" s="27">
        <v>0.88</v>
      </c>
      <c r="V87" s="25">
        <v>0.66</v>
      </c>
      <c r="W87" s="26">
        <v>0.57999999999999996</v>
      </c>
      <c r="X87" s="27">
        <v>0.7</v>
      </c>
      <c r="Y87" s="25">
        <v>0.72</v>
      </c>
      <c r="Z87" s="26">
        <v>0.7</v>
      </c>
      <c r="AA87" s="27">
        <v>0.71</v>
      </c>
      <c r="AB87" s="25">
        <v>0.67</v>
      </c>
      <c r="AC87" s="26">
        <v>0.65</v>
      </c>
      <c r="AD87" s="28">
        <v>0.63</v>
      </c>
      <c r="AE87" s="29"/>
      <c r="AF87" s="26">
        <f t="shared" si="6"/>
        <v>0.35000000000000003</v>
      </c>
      <c r="AG87" s="26">
        <f t="shared" si="7"/>
        <v>0.8</v>
      </c>
      <c r="AH87" s="26">
        <f t="shared" si="8"/>
        <v>0.9</v>
      </c>
      <c r="AI87" s="26">
        <f t="shared" si="9"/>
        <v>0.65</v>
      </c>
      <c r="AJ87" s="26">
        <f t="shared" si="10"/>
        <v>0.70000000000000007</v>
      </c>
      <c r="AK87" s="26">
        <f t="shared" si="11"/>
        <v>0.65</v>
      </c>
    </row>
    <row r="88" spans="1:37">
      <c r="A88" s="1" t="s">
        <v>226</v>
      </c>
      <c r="B88" s="1" t="s">
        <v>257</v>
      </c>
      <c r="C88" s="30" t="s">
        <v>27</v>
      </c>
      <c r="D88" s="23">
        <v>200</v>
      </c>
      <c r="E88" s="22" t="s">
        <v>42</v>
      </c>
      <c r="F88" s="22" t="s">
        <v>228</v>
      </c>
      <c r="G88" s="22" t="s">
        <v>229</v>
      </c>
      <c r="H88" s="56">
        <v>0.318</v>
      </c>
      <c r="I88" s="22" t="s">
        <v>222</v>
      </c>
      <c r="J88" s="1" t="s">
        <v>258</v>
      </c>
      <c r="K88" s="22" t="s">
        <v>29</v>
      </c>
      <c r="L88" s="24" t="s">
        <v>80</v>
      </c>
      <c r="M88" s="25">
        <v>0.32</v>
      </c>
      <c r="N88" s="26">
        <v>0.37</v>
      </c>
      <c r="O88" s="27">
        <v>0.43</v>
      </c>
      <c r="P88" s="25">
        <v>0.55000000000000004</v>
      </c>
      <c r="Q88" s="26">
        <v>0.66</v>
      </c>
      <c r="R88" s="27">
        <v>0.77</v>
      </c>
      <c r="S88" s="25">
        <v>0.9</v>
      </c>
      <c r="T88" s="26">
        <v>0.97</v>
      </c>
      <c r="U88" s="27">
        <v>1.04</v>
      </c>
      <c r="V88" s="25">
        <v>1.02</v>
      </c>
      <c r="W88" s="26">
        <v>1</v>
      </c>
      <c r="X88" s="27">
        <v>0.93</v>
      </c>
      <c r="Y88" s="25">
        <v>0.87</v>
      </c>
      <c r="Z88" s="26">
        <v>0.78</v>
      </c>
      <c r="AA88" s="27">
        <v>0.74</v>
      </c>
      <c r="AB88" s="25">
        <v>0.68</v>
      </c>
      <c r="AC88" s="26">
        <v>0.7</v>
      </c>
      <c r="AD88" s="28">
        <v>0.65</v>
      </c>
      <c r="AE88" s="29"/>
      <c r="AF88" s="26">
        <f t="shared" si="6"/>
        <v>0.35000000000000003</v>
      </c>
      <c r="AG88" s="26">
        <f t="shared" si="7"/>
        <v>0.65</v>
      </c>
      <c r="AH88" s="26">
        <f t="shared" si="8"/>
        <v>0.95000000000000007</v>
      </c>
      <c r="AI88" s="26">
        <f t="shared" si="9"/>
        <v>1</v>
      </c>
      <c r="AJ88" s="26">
        <f t="shared" si="10"/>
        <v>0.8</v>
      </c>
      <c r="AK88" s="26">
        <f t="shared" si="11"/>
        <v>0.70000000000000007</v>
      </c>
    </row>
    <row r="89" spans="1:37">
      <c r="B89" s="52" t="s">
        <v>259</v>
      </c>
      <c r="C89" s="30" t="s">
        <v>27</v>
      </c>
      <c r="D89" s="23">
        <v>200</v>
      </c>
      <c r="E89" s="22" t="s">
        <v>42</v>
      </c>
      <c r="F89" s="22" t="s">
        <v>21</v>
      </c>
      <c r="G89" s="22" t="s">
        <v>260</v>
      </c>
      <c r="H89" s="41">
        <v>0.3</v>
      </c>
      <c r="I89" s="22"/>
      <c r="J89" s="35" t="s">
        <v>261</v>
      </c>
      <c r="K89" s="32" t="s">
        <v>35</v>
      </c>
      <c r="L89" s="33" t="s">
        <v>46</v>
      </c>
      <c r="M89" s="25">
        <v>0.32</v>
      </c>
      <c r="N89" s="26">
        <v>0.47</v>
      </c>
      <c r="O89" s="27">
        <v>0.53</v>
      </c>
      <c r="P89" s="25">
        <v>0.73</v>
      </c>
      <c r="Q89" s="26">
        <v>0.69</v>
      </c>
      <c r="R89" s="27">
        <v>0.84</v>
      </c>
      <c r="S89" s="25">
        <v>0.92</v>
      </c>
      <c r="T89" s="26">
        <v>0.9</v>
      </c>
      <c r="U89" s="27">
        <v>0.85</v>
      </c>
      <c r="V89" s="25">
        <v>0.71</v>
      </c>
      <c r="W89" s="26">
        <v>0.67</v>
      </c>
      <c r="X89" s="27">
        <v>0.71</v>
      </c>
      <c r="Y89" s="25">
        <v>0.67</v>
      </c>
      <c r="Z89" s="26">
        <v>0.63</v>
      </c>
      <c r="AA89" s="27">
        <v>0.6</v>
      </c>
      <c r="AB89" s="25">
        <v>0.56000000000000005</v>
      </c>
      <c r="AC89" s="26">
        <v>0.51</v>
      </c>
      <c r="AD89" s="28">
        <v>0.48</v>
      </c>
      <c r="AE89" s="29"/>
      <c r="AF89" s="26">
        <f t="shared" si="6"/>
        <v>0.45</v>
      </c>
      <c r="AG89" s="26">
        <f t="shared" si="7"/>
        <v>0.75</v>
      </c>
      <c r="AH89" s="26">
        <f t="shared" si="8"/>
        <v>0.9</v>
      </c>
      <c r="AI89" s="26">
        <f t="shared" si="9"/>
        <v>0.70000000000000007</v>
      </c>
      <c r="AJ89" s="26">
        <f t="shared" si="10"/>
        <v>0.65</v>
      </c>
      <c r="AK89" s="26">
        <f t="shared" si="11"/>
        <v>0.5</v>
      </c>
    </row>
    <row r="90" spans="1:37">
      <c r="B90" s="1" t="s">
        <v>262</v>
      </c>
      <c r="C90" s="30" t="s">
        <v>98</v>
      </c>
      <c r="D90" s="23">
        <v>200</v>
      </c>
      <c r="E90" s="22" t="s">
        <v>20</v>
      </c>
      <c r="F90" s="22" t="s">
        <v>213</v>
      </c>
      <c r="G90" s="22" t="s">
        <v>114</v>
      </c>
      <c r="H90" s="41">
        <v>0.37</v>
      </c>
      <c r="I90" s="22" t="s">
        <v>91</v>
      </c>
      <c r="J90" s="35" t="s">
        <v>247</v>
      </c>
      <c r="K90" s="32" t="s">
        <v>35</v>
      </c>
      <c r="L90" s="33" t="s">
        <v>46</v>
      </c>
      <c r="M90" s="25">
        <v>0.28000000000000003</v>
      </c>
      <c r="N90" s="26">
        <v>0.36</v>
      </c>
      <c r="O90" s="27">
        <v>0.38</v>
      </c>
      <c r="P90" s="25">
        <v>0.49</v>
      </c>
      <c r="Q90" s="26">
        <v>0.56999999999999995</v>
      </c>
      <c r="R90" s="27">
        <v>0.71</v>
      </c>
      <c r="S90" s="25">
        <v>0.77</v>
      </c>
      <c r="T90" s="26">
        <v>0.87</v>
      </c>
      <c r="U90" s="27">
        <v>0.88</v>
      </c>
      <c r="V90" s="25">
        <v>0.85</v>
      </c>
      <c r="W90" s="26">
        <v>0.79</v>
      </c>
      <c r="X90" s="27">
        <v>0.73</v>
      </c>
      <c r="Y90" s="25">
        <v>0.66</v>
      </c>
      <c r="Z90" s="26">
        <v>0.61</v>
      </c>
      <c r="AA90" s="27">
        <v>0.52</v>
      </c>
      <c r="AB90" s="25">
        <v>0.47</v>
      </c>
      <c r="AC90" s="26">
        <v>0.45</v>
      </c>
      <c r="AD90" s="28">
        <v>0.44</v>
      </c>
      <c r="AE90" s="29"/>
      <c r="AF90" s="26">
        <f t="shared" si="6"/>
        <v>0.35000000000000003</v>
      </c>
      <c r="AG90" s="26">
        <f t="shared" si="7"/>
        <v>0.60000000000000009</v>
      </c>
      <c r="AH90" s="26">
        <f t="shared" si="8"/>
        <v>0.85000000000000009</v>
      </c>
      <c r="AI90" s="26">
        <f t="shared" si="9"/>
        <v>0.8</v>
      </c>
      <c r="AJ90" s="26">
        <f t="shared" si="10"/>
        <v>0.60000000000000009</v>
      </c>
      <c r="AK90" s="26">
        <f t="shared" si="11"/>
        <v>0.45</v>
      </c>
    </row>
    <row r="91" spans="1:37">
      <c r="A91" s="1" t="s">
        <v>117</v>
      </c>
      <c r="B91" s="1" t="s">
        <v>263</v>
      </c>
      <c r="C91" s="30" t="s">
        <v>89</v>
      </c>
      <c r="D91" s="23">
        <v>200</v>
      </c>
      <c r="E91" s="22" t="s">
        <v>20</v>
      </c>
      <c r="F91" s="22" t="s">
        <v>264</v>
      </c>
      <c r="G91" s="22"/>
      <c r="H91" s="22"/>
      <c r="I91" s="22"/>
      <c r="J91" s="1" t="s">
        <v>265</v>
      </c>
      <c r="K91" s="22" t="s">
        <v>35</v>
      </c>
      <c r="L91" s="24" t="s">
        <v>46</v>
      </c>
      <c r="M91" s="25">
        <v>0.12</v>
      </c>
      <c r="N91" s="26">
        <v>0.46</v>
      </c>
      <c r="O91" s="27">
        <v>0.48</v>
      </c>
      <c r="P91" s="25">
        <v>0.51</v>
      </c>
      <c r="Q91" s="26">
        <v>0.56000000000000005</v>
      </c>
      <c r="R91" s="27">
        <v>0.55000000000000004</v>
      </c>
      <c r="S91" s="25">
        <v>0.53</v>
      </c>
      <c r="T91" s="26">
        <v>0.59</v>
      </c>
      <c r="U91" s="27">
        <v>0.63</v>
      </c>
      <c r="V91" s="25">
        <v>0.73</v>
      </c>
      <c r="W91" s="26">
        <v>0.78</v>
      </c>
      <c r="X91" s="27">
        <v>0.82</v>
      </c>
      <c r="Y91" s="25">
        <v>0.84</v>
      </c>
      <c r="Z91" s="26">
        <v>0.79</v>
      </c>
      <c r="AA91" s="27">
        <v>0.73</v>
      </c>
      <c r="AB91" s="25">
        <v>0.67</v>
      </c>
      <c r="AC91" s="26">
        <v>0.59</v>
      </c>
      <c r="AD91" s="28">
        <v>0.48</v>
      </c>
      <c r="AE91" s="29"/>
      <c r="AF91" s="26">
        <f t="shared" si="6"/>
        <v>0.35000000000000003</v>
      </c>
      <c r="AG91" s="26">
        <f t="shared" si="7"/>
        <v>0.55000000000000004</v>
      </c>
      <c r="AH91" s="26">
        <f t="shared" si="8"/>
        <v>0.60000000000000009</v>
      </c>
      <c r="AI91" s="26">
        <f t="shared" si="9"/>
        <v>0.8</v>
      </c>
      <c r="AJ91" s="26">
        <f t="shared" si="10"/>
        <v>0.8</v>
      </c>
      <c r="AK91" s="26">
        <f t="shared" si="11"/>
        <v>0.60000000000000009</v>
      </c>
    </row>
    <row r="92" spans="1:37">
      <c r="B92" s="1" t="s">
        <v>267</v>
      </c>
      <c r="C92" s="31" t="s">
        <v>268</v>
      </c>
      <c r="D92" s="23">
        <v>200</v>
      </c>
      <c r="E92" s="22" t="s">
        <v>20</v>
      </c>
      <c r="F92" s="22" t="s">
        <v>33</v>
      </c>
      <c r="G92" s="22"/>
      <c r="H92" s="22"/>
      <c r="I92" s="22"/>
      <c r="J92" s="32" t="s">
        <v>269</v>
      </c>
      <c r="K92" s="32" t="s">
        <v>57</v>
      </c>
      <c r="L92" s="33" t="str">
        <f>"NRC = "&amp;IF(AVERAGE(AF92:AK92)&lt;1.01,ROUND(AVERAGE(AF92:AK92)/0.05,0)*0.05,1)</f>
        <v>NRC = 0,8</v>
      </c>
      <c r="M92" s="25">
        <v>0.19</v>
      </c>
      <c r="N92" s="26">
        <v>0.37</v>
      </c>
      <c r="O92" s="27">
        <v>0.67</v>
      </c>
      <c r="P92" s="25">
        <v>0.79</v>
      </c>
      <c r="Q92" s="26">
        <v>0.81</v>
      </c>
      <c r="R92" s="27">
        <v>0.84</v>
      </c>
      <c r="S92" s="25">
        <v>0.89</v>
      </c>
      <c r="T92" s="26">
        <v>0.91</v>
      </c>
      <c r="U92" s="27">
        <v>0.86</v>
      </c>
      <c r="V92" s="25">
        <v>0.79</v>
      </c>
      <c r="W92" s="26">
        <v>0.84</v>
      </c>
      <c r="X92" s="27">
        <v>0.92</v>
      </c>
      <c r="Y92" s="25">
        <v>0.89</v>
      </c>
      <c r="Z92" s="26">
        <v>0.89</v>
      </c>
      <c r="AA92" s="27">
        <v>0.87</v>
      </c>
      <c r="AB92" s="25">
        <v>0.88</v>
      </c>
      <c r="AC92" s="26">
        <v>0.87</v>
      </c>
      <c r="AD92" s="28">
        <v>0.88</v>
      </c>
      <c r="AE92" s="29"/>
      <c r="AF92" s="26">
        <f t="shared" si="6"/>
        <v>0.4</v>
      </c>
      <c r="AG92" s="26">
        <f t="shared" si="7"/>
        <v>0.8</v>
      </c>
      <c r="AH92" s="26">
        <f t="shared" si="8"/>
        <v>0.9</v>
      </c>
      <c r="AI92" s="26">
        <f t="shared" si="9"/>
        <v>0.85000000000000009</v>
      </c>
      <c r="AJ92" s="26">
        <f t="shared" si="10"/>
        <v>0.9</v>
      </c>
      <c r="AK92" s="26">
        <f t="shared" si="11"/>
        <v>0.9</v>
      </c>
    </row>
    <row r="93" spans="1:37">
      <c r="B93" s="1" t="s">
        <v>270</v>
      </c>
      <c r="C93" s="30" t="s">
        <v>89</v>
      </c>
      <c r="D93" s="23">
        <v>200</v>
      </c>
      <c r="E93" s="22" t="s">
        <v>20</v>
      </c>
      <c r="F93" s="22" t="s">
        <v>119</v>
      </c>
      <c r="G93" s="22" t="s">
        <v>114</v>
      </c>
      <c r="H93" s="41">
        <v>0.37</v>
      </c>
      <c r="I93" s="22"/>
      <c r="J93" s="35" t="s">
        <v>243</v>
      </c>
      <c r="K93" s="35" t="s">
        <v>29</v>
      </c>
      <c r="L93" s="37" t="s">
        <v>80</v>
      </c>
      <c r="M93" s="25">
        <v>0.33</v>
      </c>
      <c r="N93" s="26">
        <v>0.56000000000000005</v>
      </c>
      <c r="O93" s="27">
        <v>0.7</v>
      </c>
      <c r="P93" s="25">
        <v>0.84</v>
      </c>
      <c r="Q93" s="26">
        <v>0.86</v>
      </c>
      <c r="R93" s="27">
        <v>0.87</v>
      </c>
      <c r="S93" s="25">
        <v>0.94</v>
      </c>
      <c r="T93" s="26">
        <v>0.95</v>
      </c>
      <c r="U93" s="27">
        <v>0.88</v>
      </c>
      <c r="V93" s="25">
        <v>0.77</v>
      </c>
      <c r="W93" s="26">
        <v>0.83</v>
      </c>
      <c r="X93" s="27">
        <v>0.89</v>
      </c>
      <c r="Y93" s="25">
        <v>0.85</v>
      </c>
      <c r="Z93" s="26">
        <v>0.82</v>
      </c>
      <c r="AA93" s="27">
        <v>0.72</v>
      </c>
      <c r="AB93" s="25">
        <v>0.66</v>
      </c>
      <c r="AC93" s="26">
        <v>0.62</v>
      </c>
      <c r="AD93" s="28">
        <v>0.57999999999999996</v>
      </c>
      <c r="AE93" s="29"/>
      <c r="AF93" s="26">
        <f t="shared" si="6"/>
        <v>0.55000000000000004</v>
      </c>
      <c r="AG93" s="26">
        <f t="shared" si="7"/>
        <v>0.85000000000000009</v>
      </c>
      <c r="AH93" s="26">
        <f t="shared" si="8"/>
        <v>0.9</v>
      </c>
      <c r="AI93" s="26">
        <f t="shared" si="9"/>
        <v>0.85000000000000009</v>
      </c>
      <c r="AJ93" s="26">
        <f t="shared" si="10"/>
        <v>0.8</v>
      </c>
      <c r="AK93" s="26">
        <f t="shared" si="11"/>
        <v>0.60000000000000009</v>
      </c>
    </row>
    <row r="94" spans="1:37">
      <c r="A94" s="1" t="s">
        <v>226</v>
      </c>
      <c r="B94" s="1" t="s">
        <v>271</v>
      </c>
      <c r="C94" s="31" t="s">
        <v>98</v>
      </c>
      <c r="D94" s="23">
        <v>200</v>
      </c>
      <c r="E94" s="22" t="s">
        <v>42</v>
      </c>
      <c r="F94" s="22" t="s">
        <v>272</v>
      </c>
      <c r="G94" s="22" t="s">
        <v>229</v>
      </c>
      <c r="H94" s="56">
        <v>0.318</v>
      </c>
      <c r="I94" s="22"/>
      <c r="J94" s="1" t="s">
        <v>261</v>
      </c>
      <c r="K94" s="22" t="s">
        <v>35</v>
      </c>
      <c r="L94" s="33" t="s">
        <v>80</v>
      </c>
      <c r="M94" s="25">
        <v>0.28999999999999998</v>
      </c>
      <c r="N94" s="26">
        <v>0.4</v>
      </c>
      <c r="O94" s="27">
        <v>0.63</v>
      </c>
      <c r="P94" s="25">
        <v>0.83</v>
      </c>
      <c r="Q94" s="26">
        <v>1.02</v>
      </c>
      <c r="R94" s="27">
        <v>0.99</v>
      </c>
      <c r="S94" s="25">
        <v>0.99</v>
      </c>
      <c r="T94" s="26">
        <v>0.95</v>
      </c>
      <c r="U94" s="27">
        <v>0.86</v>
      </c>
      <c r="V94" s="25">
        <v>0.83</v>
      </c>
      <c r="W94" s="26">
        <v>0.87</v>
      </c>
      <c r="X94" s="27">
        <v>0.86</v>
      </c>
      <c r="Y94" s="25">
        <v>0.79</v>
      </c>
      <c r="Z94" s="26">
        <v>0.64</v>
      </c>
      <c r="AA94" s="27">
        <v>0.56999999999999995</v>
      </c>
      <c r="AB94" s="25">
        <v>0.48</v>
      </c>
      <c r="AC94" s="26">
        <v>0.44</v>
      </c>
      <c r="AD94" s="28">
        <v>0.45</v>
      </c>
      <c r="AE94" s="29"/>
      <c r="AF94" s="26">
        <f t="shared" si="6"/>
        <v>0.45</v>
      </c>
      <c r="AG94" s="26">
        <f t="shared" si="7"/>
        <v>0.95000000000000007</v>
      </c>
      <c r="AH94" s="26">
        <f t="shared" si="8"/>
        <v>0.95000000000000007</v>
      </c>
      <c r="AI94" s="26">
        <f t="shared" si="9"/>
        <v>0.85000000000000009</v>
      </c>
      <c r="AJ94" s="26">
        <f t="shared" si="10"/>
        <v>0.65</v>
      </c>
      <c r="AK94" s="26">
        <f t="shared" si="11"/>
        <v>0.45</v>
      </c>
    </row>
    <row r="95" spans="1:37">
      <c r="A95" s="1" t="s">
        <v>208</v>
      </c>
      <c r="B95" s="1" t="s">
        <v>273</v>
      </c>
      <c r="C95" s="31" t="s">
        <v>274</v>
      </c>
      <c r="D95" s="23">
        <v>200</v>
      </c>
      <c r="E95" s="22" t="s">
        <v>20</v>
      </c>
      <c r="F95" s="22" t="s">
        <v>21</v>
      </c>
      <c r="G95" s="22"/>
      <c r="H95" s="22"/>
      <c r="I95" s="22"/>
      <c r="J95" s="1" t="s">
        <v>165</v>
      </c>
      <c r="K95" s="22" t="s">
        <v>35</v>
      </c>
      <c r="L95" s="24" t="s">
        <v>30</v>
      </c>
      <c r="M95" s="25">
        <v>0.34</v>
      </c>
      <c r="N95" s="26">
        <v>0.39</v>
      </c>
      <c r="O95" s="27">
        <v>0.47</v>
      </c>
      <c r="P95" s="25">
        <v>0.67</v>
      </c>
      <c r="Q95" s="26">
        <v>0.83</v>
      </c>
      <c r="R95" s="27">
        <v>0.94</v>
      </c>
      <c r="S95" s="25">
        <v>0.91</v>
      </c>
      <c r="T95" s="26">
        <v>0.93</v>
      </c>
      <c r="U95" s="27">
        <v>0.92</v>
      </c>
      <c r="V95" s="25">
        <v>0.7</v>
      </c>
      <c r="W95" s="26">
        <v>0.63</v>
      </c>
      <c r="X95" s="27">
        <v>0.73</v>
      </c>
      <c r="Y95" s="25">
        <v>0.74</v>
      </c>
      <c r="Z95" s="26">
        <v>0.73</v>
      </c>
      <c r="AA95" s="27">
        <v>0.76</v>
      </c>
      <c r="AB95" s="25">
        <v>0.72</v>
      </c>
      <c r="AC95" s="26">
        <v>0.68</v>
      </c>
      <c r="AD95" s="28">
        <v>0.68</v>
      </c>
      <c r="AE95" s="29"/>
      <c r="AF95" s="26">
        <f t="shared" si="6"/>
        <v>0.4</v>
      </c>
      <c r="AG95" s="26">
        <f t="shared" si="7"/>
        <v>0.8</v>
      </c>
      <c r="AH95" s="26">
        <f t="shared" si="8"/>
        <v>0.9</v>
      </c>
      <c r="AI95" s="26">
        <f t="shared" si="9"/>
        <v>0.70000000000000007</v>
      </c>
      <c r="AJ95" s="26">
        <f t="shared" si="10"/>
        <v>0.75</v>
      </c>
      <c r="AK95" s="26">
        <f t="shared" si="11"/>
        <v>0.70000000000000007</v>
      </c>
    </row>
    <row r="96" spans="1:37">
      <c r="A96" s="1" t="s">
        <v>208</v>
      </c>
      <c r="B96" s="1" t="s">
        <v>273</v>
      </c>
      <c r="C96" s="31" t="s">
        <v>275</v>
      </c>
      <c r="D96" s="23">
        <v>200</v>
      </c>
      <c r="E96" s="22" t="s">
        <v>20</v>
      </c>
      <c r="F96" s="22" t="s">
        <v>21</v>
      </c>
      <c r="G96" s="22"/>
      <c r="H96" s="22"/>
      <c r="I96" s="22"/>
      <c r="J96" s="1" t="s">
        <v>165</v>
      </c>
      <c r="K96" s="22" t="s">
        <v>35</v>
      </c>
      <c r="L96" s="24" t="s">
        <v>30</v>
      </c>
      <c r="M96" s="25">
        <v>0.34</v>
      </c>
      <c r="N96" s="26">
        <v>0.39</v>
      </c>
      <c r="O96" s="27">
        <v>0.47</v>
      </c>
      <c r="P96" s="25">
        <v>0.67</v>
      </c>
      <c r="Q96" s="26">
        <v>0.83</v>
      </c>
      <c r="R96" s="27">
        <v>0.94</v>
      </c>
      <c r="S96" s="25">
        <v>0.91</v>
      </c>
      <c r="T96" s="26">
        <v>0.93</v>
      </c>
      <c r="U96" s="27">
        <v>0.92</v>
      </c>
      <c r="V96" s="25">
        <v>0.7</v>
      </c>
      <c r="W96" s="26">
        <v>0.63</v>
      </c>
      <c r="X96" s="27">
        <v>0.73</v>
      </c>
      <c r="Y96" s="25">
        <v>0.74</v>
      </c>
      <c r="Z96" s="26">
        <v>0.73</v>
      </c>
      <c r="AA96" s="27">
        <v>0.76</v>
      </c>
      <c r="AB96" s="25">
        <v>0.72</v>
      </c>
      <c r="AC96" s="26">
        <v>0.68</v>
      </c>
      <c r="AD96" s="28">
        <v>0.68</v>
      </c>
      <c r="AE96" s="29"/>
      <c r="AF96" s="26">
        <f t="shared" si="6"/>
        <v>0.4</v>
      </c>
      <c r="AG96" s="26">
        <f t="shared" si="7"/>
        <v>0.8</v>
      </c>
      <c r="AH96" s="26">
        <f t="shared" si="8"/>
        <v>0.9</v>
      </c>
      <c r="AI96" s="26">
        <f t="shared" si="9"/>
        <v>0.70000000000000007</v>
      </c>
      <c r="AJ96" s="26">
        <f t="shared" si="10"/>
        <v>0.75</v>
      </c>
      <c r="AK96" s="26">
        <f t="shared" si="11"/>
        <v>0.70000000000000007</v>
      </c>
    </row>
    <row r="97" spans="1:37">
      <c r="A97" s="1" t="s">
        <v>253</v>
      </c>
      <c r="B97" s="1" t="s">
        <v>276</v>
      </c>
      <c r="C97" s="31" t="s">
        <v>27</v>
      </c>
      <c r="D97" s="23">
        <v>200</v>
      </c>
      <c r="E97" s="22" t="s">
        <v>20</v>
      </c>
      <c r="F97" s="22" t="s">
        <v>255</v>
      </c>
      <c r="G97" s="22"/>
      <c r="H97" s="22"/>
      <c r="I97" s="22" t="s">
        <v>222</v>
      </c>
      <c r="J97" s="1" t="s">
        <v>258</v>
      </c>
      <c r="K97" s="22" t="s">
        <v>29</v>
      </c>
      <c r="L97" s="24" t="s">
        <v>30</v>
      </c>
      <c r="M97" s="25">
        <v>0.35</v>
      </c>
      <c r="N97" s="26">
        <v>0.37</v>
      </c>
      <c r="O97" s="27">
        <v>0.46</v>
      </c>
      <c r="P97" s="25">
        <v>0.54</v>
      </c>
      <c r="Q97" s="26">
        <v>0.64</v>
      </c>
      <c r="R97" s="27">
        <v>0.76</v>
      </c>
      <c r="S97" s="25">
        <v>0.84</v>
      </c>
      <c r="T97" s="26">
        <v>0.88</v>
      </c>
      <c r="U97" s="27">
        <v>0.98</v>
      </c>
      <c r="V97" s="25">
        <v>1.01</v>
      </c>
      <c r="W97" s="26">
        <v>0.98</v>
      </c>
      <c r="X97" s="27">
        <v>0.96</v>
      </c>
      <c r="Y97" s="25">
        <v>0.97</v>
      </c>
      <c r="Z97" s="26">
        <v>0.88</v>
      </c>
      <c r="AA97" s="27">
        <v>0.78</v>
      </c>
      <c r="AB97" s="25">
        <v>0.76</v>
      </c>
      <c r="AC97" s="26">
        <v>0.72</v>
      </c>
      <c r="AD97" s="28">
        <v>0.65</v>
      </c>
      <c r="AE97" s="29"/>
      <c r="AF97" s="26">
        <f t="shared" si="6"/>
        <v>0.4</v>
      </c>
      <c r="AG97" s="26">
        <f t="shared" si="7"/>
        <v>0.65</v>
      </c>
      <c r="AH97" s="26">
        <f t="shared" si="8"/>
        <v>0.9</v>
      </c>
      <c r="AI97" s="26">
        <f t="shared" si="9"/>
        <v>1</v>
      </c>
      <c r="AJ97" s="26">
        <f t="shared" si="10"/>
        <v>0.9</v>
      </c>
      <c r="AK97" s="26">
        <f t="shared" si="11"/>
        <v>0.70000000000000007</v>
      </c>
    </row>
    <row r="98" spans="1:37">
      <c r="A98" s="1" t="s">
        <v>184</v>
      </c>
      <c r="B98" s="52" t="s">
        <v>277</v>
      </c>
      <c r="C98" s="31" t="s">
        <v>98</v>
      </c>
      <c r="D98" s="23">
        <v>200</v>
      </c>
      <c r="E98" s="22" t="s">
        <v>42</v>
      </c>
      <c r="F98" s="22" t="s">
        <v>21</v>
      </c>
      <c r="G98" s="22" t="s">
        <v>186</v>
      </c>
      <c r="H98" s="22"/>
      <c r="I98" s="22"/>
      <c r="J98" s="1" t="s">
        <v>261</v>
      </c>
      <c r="K98" s="22" t="s">
        <v>35</v>
      </c>
      <c r="L98" s="24" t="s">
        <v>93</v>
      </c>
      <c r="M98" s="25">
        <v>0.33</v>
      </c>
      <c r="N98" s="26">
        <v>0.4</v>
      </c>
      <c r="O98" s="27">
        <v>0.47</v>
      </c>
      <c r="P98" s="25">
        <v>0.67</v>
      </c>
      <c r="Q98" s="26">
        <v>0.85</v>
      </c>
      <c r="R98" s="27">
        <v>0.95</v>
      </c>
      <c r="S98" s="25">
        <v>0.91</v>
      </c>
      <c r="T98" s="26">
        <v>0.91</v>
      </c>
      <c r="U98" s="27">
        <v>0.88</v>
      </c>
      <c r="V98" s="25">
        <v>0.69</v>
      </c>
      <c r="W98" s="26">
        <v>0.6</v>
      </c>
      <c r="X98" s="27">
        <v>0.7</v>
      </c>
      <c r="Y98" s="25">
        <v>0.7</v>
      </c>
      <c r="Z98" s="26">
        <v>0.67</v>
      </c>
      <c r="AA98" s="27">
        <v>0.65</v>
      </c>
      <c r="AB98" s="25">
        <v>0.6</v>
      </c>
      <c r="AC98" s="26">
        <v>0.55000000000000004</v>
      </c>
      <c r="AD98" s="28">
        <v>0.51</v>
      </c>
      <c r="AE98" s="29"/>
      <c r="AF98" s="26">
        <f t="shared" si="6"/>
        <v>0.4</v>
      </c>
      <c r="AG98" s="26">
        <f t="shared" si="7"/>
        <v>0.8</v>
      </c>
      <c r="AH98" s="26">
        <f t="shared" si="8"/>
        <v>0.9</v>
      </c>
      <c r="AI98" s="26">
        <f t="shared" si="9"/>
        <v>0.65</v>
      </c>
      <c r="AJ98" s="26">
        <f t="shared" si="10"/>
        <v>0.65</v>
      </c>
      <c r="AK98" s="26">
        <f t="shared" si="11"/>
        <v>0.55000000000000004</v>
      </c>
    </row>
    <row r="99" spans="1:37">
      <c r="A99" s="1" t="s">
        <v>233</v>
      </c>
      <c r="B99" s="1" t="s">
        <v>279</v>
      </c>
      <c r="C99" s="31" t="s">
        <v>280</v>
      </c>
      <c r="D99" s="23">
        <v>200</v>
      </c>
      <c r="E99" s="22" t="s">
        <v>20</v>
      </c>
      <c r="F99" s="22" t="s">
        <v>21</v>
      </c>
      <c r="G99" s="22"/>
      <c r="H99" s="22"/>
      <c r="I99" s="22"/>
      <c r="J99" s="1" t="s">
        <v>45</v>
      </c>
      <c r="K99" s="22" t="s">
        <v>35</v>
      </c>
      <c r="L99" s="24" t="s">
        <v>93</v>
      </c>
      <c r="M99" s="25">
        <v>0.24</v>
      </c>
      <c r="N99" s="26">
        <v>0.37</v>
      </c>
      <c r="O99" s="27">
        <v>0.5</v>
      </c>
      <c r="P99" s="25">
        <v>0.63</v>
      </c>
      <c r="Q99" s="26">
        <v>0.76</v>
      </c>
      <c r="R99" s="27">
        <v>0.76</v>
      </c>
      <c r="S99" s="25">
        <v>0.85</v>
      </c>
      <c r="T99" s="26">
        <v>0.9</v>
      </c>
      <c r="U99" s="27">
        <v>0.88</v>
      </c>
      <c r="V99" s="25">
        <v>0.68</v>
      </c>
      <c r="W99" s="26">
        <v>0.56999999999999995</v>
      </c>
      <c r="X99" s="27">
        <v>0.69</v>
      </c>
      <c r="Y99" s="25">
        <v>0.74</v>
      </c>
      <c r="Z99" s="26">
        <v>0.69</v>
      </c>
      <c r="AA99" s="27">
        <v>0.74</v>
      </c>
      <c r="AB99" s="25">
        <v>0.7</v>
      </c>
      <c r="AC99" s="26">
        <v>0.67</v>
      </c>
      <c r="AD99" s="28">
        <v>0.67</v>
      </c>
      <c r="AE99" s="29"/>
      <c r="AF99" s="26">
        <f t="shared" si="6"/>
        <v>0.35000000000000003</v>
      </c>
      <c r="AG99" s="26">
        <f t="shared" si="7"/>
        <v>0.70000000000000007</v>
      </c>
      <c r="AH99" s="26">
        <f t="shared" si="8"/>
        <v>0.9</v>
      </c>
      <c r="AI99" s="26">
        <f t="shared" si="9"/>
        <v>0.65</v>
      </c>
      <c r="AJ99" s="26">
        <f t="shared" si="10"/>
        <v>0.70000000000000007</v>
      </c>
      <c r="AK99" s="26">
        <f t="shared" si="11"/>
        <v>0.70000000000000007</v>
      </c>
    </row>
    <row r="100" spans="1:37">
      <c r="A100" s="1" t="s">
        <v>233</v>
      </c>
      <c r="B100" s="1" t="s">
        <v>281</v>
      </c>
      <c r="C100" s="31" t="s">
        <v>282</v>
      </c>
      <c r="D100" s="23">
        <v>200</v>
      </c>
      <c r="E100" s="22" t="s">
        <v>20</v>
      </c>
      <c r="F100" s="22" t="s">
        <v>21</v>
      </c>
      <c r="G100" s="22"/>
      <c r="H100" s="22"/>
      <c r="I100" s="22"/>
      <c r="J100" s="1" t="s">
        <v>45</v>
      </c>
      <c r="K100" s="22" t="s">
        <v>35</v>
      </c>
      <c r="L100" s="24" t="s">
        <v>93</v>
      </c>
      <c r="M100" s="25">
        <v>0.25</v>
      </c>
      <c r="N100" s="26">
        <v>0.41</v>
      </c>
      <c r="O100" s="27">
        <v>0.49</v>
      </c>
      <c r="P100" s="25">
        <v>0.64</v>
      </c>
      <c r="Q100" s="26">
        <v>0.76</v>
      </c>
      <c r="R100" s="27">
        <v>0.77</v>
      </c>
      <c r="S100" s="25">
        <v>0.85</v>
      </c>
      <c r="T100" s="26">
        <v>0.91</v>
      </c>
      <c r="U100" s="27">
        <v>0.85</v>
      </c>
      <c r="V100" s="25">
        <v>0.67</v>
      </c>
      <c r="W100" s="26">
        <v>0.59</v>
      </c>
      <c r="X100" s="27">
        <v>0.69</v>
      </c>
      <c r="Y100" s="25">
        <v>0.72</v>
      </c>
      <c r="Z100" s="26">
        <v>0.67</v>
      </c>
      <c r="AA100" s="27">
        <v>0.7</v>
      </c>
      <c r="AB100" s="25">
        <v>0.67</v>
      </c>
      <c r="AC100" s="26">
        <v>0.62</v>
      </c>
      <c r="AD100" s="28">
        <v>0.59</v>
      </c>
      <c r="AE100" s="29"/>
      <c r="AF100" s="26">
        <f t="shared" si="6"/>
        <v>0.4</v>
      </c>
      <c r="AG100" s="26">
        <f t="shared" si="7"/>
        <v>0.70000000000000007</v>
      </c>
      <c r="AH100" s="26">
        <f t="shared" si="8"/>
        <v>0.85000000000000009</v>
      </c>
      <c r="AI100" s="26">
        <f t="shared" si="9"/>
        <v>0.65</v>
      </c>
      <c r="AJ100" s="26">
        <f t="shared" si="10"/>
        <v>0.70000000000000007</v>
      </c>
      <c r="AK100" s="26">
        <f t="shared" si="11"/>
        <v>0.65</v>
      </c>
    </row>
    <row r="101" spans="1:37">
      <c r="A101" s="1" t="s">
        <v>167</v>
      </c>
      <c r="B101" s="1" t="s">
        <v>283</v>
      </c>
      <c r="C101" s="31" t="s">
        <v>284</v>
      </c>
      <c r="D101" s="23">
        <v>200</v>
      </c>
      <c r="E101" s="22" t="s">
        <v>20</v>
      </c>
      <c r="F101" s="22" t="s">
        <v>21</v>
      </c>
      <c r="G101" s="22"/>
      <c r="H101" s="22"/>
      <c r="I101" s="22"/>
      <c r="J101" s="1" t="s">
        <v>160</v>
      </c>
      <c r="K101" s="22" t="s">
        <v>35</v>
      </c>
      <c r="L101" s="24" t="s">
        <v>30</v>
      </c>
      <c r="M101" s="25">
        <v>0.37</v>
      </c>
      <c r="N101" s="26">
        <v>0.4</v>
      </c>
      <c r="O101" s="27">
        <v>0.49</v>
      </c>
      <c r="P101" s="25">
        <v>0.67</v>
      </c>
      <c r="Q101" s="26">
        <v>0.85</v>
      </c>
      <c r="R101" s="27">
        <v>0.93</v>
      </c>
      <c r="S101" s="25">
        <v>0.91</v>
      </c>
      <c r="T101" s="26">
        <v>0.91</v>
      </c>
      <c r="U101" s="27">
        <v>0.91</v>
      </c>
      <c r="V101" s="25">
        <v>0.71</v>
      </c>
      <c r="W101" s="26">
        <v>0.64</v>
      </c>
      <c r="X101" s="27">
        <v>0.74</v>
      </c>
      <c r="Y101" s="25">
        <v>0.74</v>
      </c>
      <c r="Z101" s="26">
        <v>0.73</v>
      </c>
      <c r="AA101" s="27">
        <v>0.74</v>
      </c>
      <c r="AB101" s="25">
        <v>0.7</v>
      </c>
      <c r="AC101" s="26">
        <v>0.67</v>
      </c>
      <c r="AD101" s="28">
        <v>0.65</v>
      </c>
      <c r="AE101" s="29"/>
      <c r="AF101" s="26">
        <f t="shared" si="6"/>
        <v>0.4</v>
      </c>
      <c r="AG101" s="26">
        <f t="shared" si="7"/>
        <v>0.8</v>
      </c>
      <c r="AH101" s="26">
        <f t="shared" si="8"/>
        <v>0.9</v>
      </c>
      <c r="AI101" s="26">
        <f t="shared" si="9"/>
        <v>0.70000000000000007</v>
      </c>
      <c r="AJ101" s="26">
        <f t="shared" si="10"/>
        <v>0.75</v>
      </c>
      <c r="AK101" s="26">
        <f t="shared" si="11"/>
        <v>0.65</v>
      </c>
    </row>
    <row r="102" spans="1:37">
      <c r="A102" s="1" t="s">
        <v>167</v>
      </c>
      <c r="B102" s="1" t="s">
        <v>283</v>
      </c>
      <c r="C102" s="31" t="s">
        <v>285</v>
      </c>
      <c r="D102" s="23">
        <v>200</v>
      </c>
      <c r="E102" s="22" t="s">
        <v>20</v>
      </c>
      <c r="F102" s="22" t="s">
        <v>21</v>
      </c>
      <c r="G102" s="22"/>
      <c r="H102" s="22"/>
      <c r="I102" s="22"/>
      <c r="J102" s="1" t="s">
        <v>160</v>
      </c>
      <c r="K102" s="22" t="s">
        <v>35</v>
      </c>
      <c r="L102" s="24" t="s">
        <v>30</v>
      </c>
      <c r="M102" s="25">
        <v>0.37</v>
      </c>
      <c r="N102" s="26">
        <v>0.4</v>
      </c>
      <c r="O102" s="27">
        <v>0.49</v>
      </c>
      <c r="P102" s="25">
        <v>0.67</v>
      </c>
      <c r="Q102" s="26">
        <v>0.85</v>
      </c>
      <c r="R102" s="27">
        <v>0.93</v>
      </c>
      <c r="S102" s="25">
        <v>0.91</v>
      </c>
      <c r="T102" s="26">
        <v>0.91</v>
      </c>
      <c r="U102" s="27">
        <v>0.91</v>
      </c>
      <c r="V102" s="25">
        <v>0.71</v>
      </c>
      <c r="W102" s="26">
        <v>0.64</v>
      </c>
      <c r="X102" s="27">
        <v>0.74</v>
      </c>
      <c r="Y102" s="25">
        <v>0.74</v>
      </c>
      <c r="Z102" s="26">
        <v>0.73</v>
      </c>
      <c r="AA102" s="27">
        <v>0.74</v>
      </c>
      <c r="AB102" s="25">
        <v>0.7</v>
      </c>
      <c r="AC102" s="26">
        <v>0.67</v>
      </c>
      <c r="AD102" s="28">
        <v>0.65</v>
      </c>
      <c r="AE102" s="29"/>
      <c r="AF102" s="26">
        <f t="shared" si="6"/>
        <v>0.4</v>
      </c>
      <c r="AG102" s="26">
        <f t="shared" si="7"/>
        <v>0.8</v>
      </c>
      <c r="AH102" s="26">
        <f t="shared" si="8"/>
        <v>0.9</v>
      </c>
      <c r="AI102" s="26">
        <f t="shared" si="9"/>
        <v>0.70000000000000007</v>
      </c>
      <c r="AJ102" s="26">
        <f t="shared" si="10"/>
        <v>0.75</v>
      </c>
      <c r="AK102" s="26">
        <f t="shared" si="11"/>
        <v>0.65</v>
      </c>
    </row>
    <row r="103" spans="1:37">
      <c r="B103" s="31" t="s">
        <v>286</v>
      </c>
      <c r="C103" s="31" t="s">
        <v>96</v>
      </c>
      <c r="D103" s="31">
        <v>200</v>
      </c>
      <c r="E103" s="31" t="s">
        <v>42</v>
      </c>
      <c r="F103" s="22" t="s">
        <v>287</v>
      </c>
      <c r="G103" s="22" t="s">
        <v>288</v>
      </c>
      <c r="H103" s="56">
        <v>0.40300000000000002</v>
      </c>
      <c r="I103" s="22"/>
      <c r="J103" s="31" t="s">
        <v>243</v>
      </c>
      <c r="K103" s="31" t="s">
        <v>29</v>
      </c>
      <c r="L103" s="54" t="s">
        <v>80</v>
      </c>
      <c r="M103" s="38">
        <v>0.37</v>
      </c>
      <c r="N103" s="51">
        <v>0.54</v>
      </c>
      <c r="O103" s="39">
        <v>0.7</v>
      </c>
      <c r="P103" s="38">
        <v>0.83</v>
      </c>
      <c r="Q103" s="51">
        <v>0.85</v>
      </c>
      <c r="R103" s="39">
        <v>0.86</v>
      </c>
      <c r="S103" s="38">
        <v>0.9</v>
      </c>
      <c r="T103" s="51">
        <v>0.89</v>
      </c>
      <c r="U103" s="39">
        <v>0.85</v>
      </c>
      <c r="V103" s="38">
        <v>0.8</v>
      </c>
      <c r="W103" s="51">
        <v>0.86</v>
      </c>
      <c r="X103" s="39">
        <v>0.87</v>
      </c>
      <c r="Y103" s="38">
        <v>0.82</v>
      </c>
      <c r="Z103" s="51">
        <v>0.8</v>
      </c>
      <c r="AA103" s="39">
        <v>0.72</v>
      </c>
      <c r="AB103" s="38">
        <v>0.66</v>
      </c>
      <c r="AC103" s="51">
        <v>0.63</v>
      </c>
      <c r="AD103" s="40">
        <v>0.6</v>
      </c>
      <c r="AE103" s="34"/>
      <c r="AF103" s="26">
        <f t="shared" si="6"/>
        <v>0.55000000000000004</v>
      </c>
      <c r="AG103" s="26">
        <f t="shared" si="7"/>
        <v>0.85000000000000009</v>
      </c>
      <c r="AH103" s="26">
        <f t="shared" si="8"/>
        <v>0.9</v>
      </c>
      <c r="AI103" s="26">
        <f t="shared" si="9"/>
        <v>0.85000000000000009</v>
      </c>
      <c r="AJ103" s="26">
        <f t="shared" si="10"/>
        <v>0.8</v>
      </c>
      <c r="AK103" s="26">
        <f t="shared" si="11"/>
        <v>0.65</v>
      </c>
    </row>
    <row r="104" spans="1:37">
      <c r="A104" s="1" t="s">
        <v>289</v>
      </c>
      <c r="B104" s="52" t="s">
        <v>290</v>
      </c>
      <c r="C104" s="31" t="s">
        <v>96</v>
      </c>
      <c r="D104" s="23">
        <v>200</v>
      </c>
      <c r="E104" s="22" t="s">
        <v>42</v>
      </c>
      <c r="F104" s="22" t="s">
        <v>287</v>
      </c>
      <c r="G104" s="22" t="s">
        <v>291</v>
      </c>
      <c r="H104" s="56">
        <v>0.46200000000000002</v>
      </c>
      <c r="I104" s="22"/>
      <c r="J104" s="1" t="s">
        <v>243</v>
      </c>
      <c r="K104" s="22" t="s">
        <v>29</v>
      </c>
      <c r="L104" s="24" t="s">
        <v>80</v>
      </c>
      <c r="M104" s="25">
        <v>0.37</v>
      </c>
      <c r="N104" s="26">
        <v>0.54</v>
      </c>
      <c r="O104" s="27">
        <v>0.72</v>
      </c>
      <c r="P104" s="25">
        <v>0.85</v>
      </c>
      <c r="Q104" s="26">
        <v>0.85</v>
      </c>
      <c r="R104" s="27">
        <v>0.85</v>
      </c>
      <c r="S104" s="25">
        <v>0.92</v>
      </c>
      <c r="T104" s="26">
        <v>0.93</v>
      </c>
      <c r="U104" s="27">
        <v>0.87</v>
      </c>
      <c r="V104" s="25">
        <v>0.81</v>
      </c>
      <c r="W104" s="26">
        <v>0.86</v>
      </c>
      <c r="X104" s="27">
        <v>0.86</v>
      </c>
      <c r="Y104" s="25">
        <v>0.81</v>
      </c>
      <c r="Z104" s="26">
        <v>0.78</v>
      </c>
      <c r="AA104" s="27">
        <v>0.67</v>
      </c>
      <c r="AB104" s="25">
        <v>0.66</v>
      </c>
      <c r="AC104" s="26">
        <v>0.63</v>
      </c>
      <c r="AD104" s="28">
        <v>0.59</v>
      </c>
      <c r="AE104" s="29"/>
      <c r="AF104" s="26">
        <f t="shared" si="6"/>
        <v>0.55000000000000004</v>
      </c>
      <c r="AG104" s="26">
        <f t="shared" si="7"/>
        <v>0.85000000000000009</v>
      </c>
      <c r="AH104" s="26">
        <f t="shared" si="8"/>
        <v>0.9</v>
      </c>
      <c r="AI104" s="26">
        <f t="shared" si="9"/>
        <v>0.85000000000000009</v>
      </c>
      <c r="AJ104" s="26">
        <f t="shared" si="10"/>
        <v>0.75</v>
      </c>
      <c r="AK104" s="26">
        <f t="shared" si="11"/>
        <v>0.65</v>
      </c>
    </row>
    <row r="105" spans="1:37">
      <c r="B105" s="1" t="s">
        <v>292</v>
      </c>
      <c r="C105" s="30" t="s">
        <v>89</v>
      </c>
      <c r="D105" s="23">
        <v>200</v>
      </c>
      <c r="E105" s="22" t="s">
        <v>20</v>
      </c>
      <c r="F105" s="22" t="s">
        <v>213</v>
      </c>
      <c r="G105" s="22" t="s">
        <v>114</v>
      </c>
      <c r="H105" s="41">
        <v>0.37</v>
      </c>
      <c r="I105" s="22"/>
      <c r="J105" s="1" t="s">
        <v>293</v>
      </c>
      <c r="K105" s="22" t="s">
        <v>29</v>
      </c>
      <c r="L105" s="33" t="s">
        <v>80</v>
      </c>
      <c r="M105" s="25">
        <v>0.37</v>
      </c>
      <c r="N105" s="26">
        <v>0.61</v>
      </c>
      <c r="O105" s="27">
        <v>0.76</v>
      </c>
      <c r="P105" s="25">
        <v>0.83</v>
      </c>
      <c r="Q105" s="26">
        <v>0.82</v>
      </c>
      <c r="R105" s="27">
        <v>0.83</v>
      </c>
      <c r="S105" s="25">
        <v>0.88</v>
      </c>
      <c r="T105" s="26">
        <v>0.91</v>
      </c>
      <c r="U105" s="27">
        <v>0.87</v>
      </c>
      <c r="V105" s="25">
        <v>0.85</v>
      </c>
      <c r="W105" s="26">
        <v>0.92</v>
      </c>
      <c r="X105" s="27">
        <v>0.89</v>
      </c>
      <c r="Y105" s="25">
        <v>0.85</v>
      </c>
      <c r="Z105" s="26">
        <v>0.79</v>
      </c>
      <c r="AA105" s="27">
        <v>0.7</v>
      </c>
      <c r="AB105" s="25">
        <v>64</v>
      </c>
      <c r="AC105" s="26">
        <v>0.6</v>
      </c>
      <c r="AD105" s="28">
        <v>0.57999999999999996</v>
      </c>
      <c r="AE105" s="29"/>
      <c r="AF105" s="26">
        <f t="shared" si="6"/>
        <v>0.60000000000000009</v>
      </c>
      <c r="AG105" s="26">
        <f t="shared" si="7"/>
        <v>0.85000000000000009</v>
      </c>
      <c r="AH105" s="26">
        <f t="shared" si="8"/>
        <v>0.9</v>
      </c>
      <c r="AI105" s="26">
        <f t="shared" si="9"/>
        <v>0.9</v>
      </c>
      <c r="AJ105" s="26">
        <f t="shared" si="10"/>
        <v>0.8</v>
      </c>
      <c r="AK105" s="26">
        <f t="shared" si="11"/>
        <v>1</v>
      </c>
    </row>
    <row r="106" spans="1:37">
      <c r="A106" s="1" t="s">
        <v>226</v>
      </c>
      <c r="B106" s="1" t="s">
        <v>294</v>
      </c>
      <c r="C106" s="30" t="s">
        <v>27</v>
      </c>
      <c r="D106" s="23">
        <v>200</v>
      </c>
      <c r="E106" s="22" t="s">
        <v>20</v>
      </c>
      <c r="F106" s="22" t="s">
        <v>272</v>
      </c>
      <c r="G106" s="22" t="s">
        <v>229</v>
      </c>
      <c r="H106" s="56">
        <v>0.318</v>
      </c>
      <c r="I106" s="22"/>
      <c r="J106" s="1" t="s">
        <v>295</v>
      </c>
      <c r="K106" s="22" t="s">
        <v>29</v>
      </c>
      <c r="L106" s="24" t="s">
        <v>126</v>
      </c>
      <c r="M106" s="25">
        <v>0.38</v>
      </c>
      <c r="N106" s="26">
        <v>0.49</v>
      </c>
      <c r="O106" s="27">
        <v>0.71</v>
      </c>
      <c r="P106" s="25">
        <v>0.88</v>
      </c>
      <c r="Q106" s="26">
        <v>0.95</v>
      </c>
      <c r="R106" s="27">
        <v>0.92</v>
      </c>
      <c r="S106" s="25">
        <v>0.98</v>
      </c>
      <c r="T106" s="26">
        <v>0.92</v>
      </c>
      <c r="U106" s="27">
        <v>0.88</v>
      </c>
      <c r="V106" s="25">
        <v>0.84</v>
      </c>
      <c r="W106" s="26">
        <v>0.94</v>
      </c>
      <c r="X106" s="27">
        <v>0.93</v>
      </c>
      <c r="Y106" s="25">
        <v>0.9</v>
      </c>
      <c r="Z106" s="26">
        <v>0.79</v>
      </c>
      <c r="AA106" s="27">
        <v>0.71</v>
      </c>
      <c r="AB106" s="25">
        <v>0.7</v>
      </c>
      <c r="AC106" s="26">
        <v>0.73</v>
      </c>
      <c r="AD106" s="28">
        <v>0.69</v>
      </c>
      <c r="AE106" s="29"/>
      <c r="AF106" s="26">
        <f t="shared" si="6"/>
        <v>0.55000000000000004</v>
      </c>
      <c r="AG106" s="26">
        <f t="shared" si="7"/>
        <v>0.9</v>
      </c>
      <c r="AH106" s="26">
        <f t="shared" si="8"/>
        <v>0.95000000000000007</v>
      </c>
      <c r="AI106" s="26">
        <f t="shared" si="9"/>
        <v>0.9</v>
      </c>
      <c r="AJ106" s="26">
        <f t="shared" si="10"/>
        <v>0.8</v>
      </c>
      <c r="AK106" s="26">
        <f t="shared" si="11"/>
        <v>0.70000000000000007</v>
      </c>
    </row>
    <row r="107" spans="1:37">
      <c r="B107" s="52" t="s">
        <v>296</v>
      </c>
      <c r="C107" s="31" t="s">
        <v>27</v>
      </c>
      <c r="D107" s="23">
        <v>200</v>
      </c>
      <c r="E107" s="22" t="s">
        <v>21</v>
      </c>
      <c r="F107" s="22" t="s">
        <v>220</v>
      </c>
      <c r="G107" s="22"/>
      <c r="H107" s="22"/>
      <c r="I107" s="22" t="s">
        <v>222</v>
      </c>
      <c r="J107" s="1" t="s">
        <v>28</v>
      </c>
      <c r="K107" s="22" t="s">
        <v>29</v>
      </c>
      <c r="L107" s="24" t="s">
        <v>93</v>
      </c>
      <c r="M107" s="25">
        <v>0.38</v>
      </c>
      <c r="N107" s="26">
        <v>0.51</v>
      </c>
      <c r="O107" s="27">
        <v>0.49</v>
      </c>
      <c r="P107" s="25">
        <v>0.5</v>
      </c>
      <c r="Q107" s="26">
        <v>0.52</v>
      </c>
      <c r="R107" s="27">
        <v>0.64</v>
      </c>
      <c r="S107" s="25">
        <v>0.7</v>
      </c>
      <c r="T107" s="26">
        <v>0.8</v>
      </c>
      <c r="U107" s="27">
        <v>0.88</v>
      </c>
      <c r="V107" s="25">
        <v>0.96</v>
      </c>
      <c r="W107" s="26">
        <v>0.94</v>
      </c>
      <c r="X107" s="27">
        <v>0.92</v>
      </c>
      <c r="Y107" s="25">
        <v>0.87</v>
      </c>
      <c r="Z107" s="26">
        <v>0.77</v>
      </c>
      <c r="AA107" s="27">
        <v>0.71</v>
      </c>
      <c r="AB107" s="25">
        <v>0.71</v>
      </c>
      <c r="AC107" s="26">
        <v>0.73</v>
      </c>
      <c r="AD107" s="28">
        <v>0.68</v>
      </c>
      <c r="AE107" s="29"/>
      <c r="AF107" s="26">
        <f t="shared" si="6"/>
        <v>0.45</v>
      </c>
      <c r="AG107" s="26">
        <f t="shared" si="7"/>
        <v>0.55000000000000004</v>
      </c>
      <c r="AH107" s="26">
        <f t="shared" si="8"/>
        <v>0.8</v>
      </c>
      <c r="AI107" s="26">
        <f t="shared" si="9"/>
        <v>0.95000000000000007</v>
      </c>
      <c r="AJ107" s="26">
        <f t="shared" si="10"/>
        <v>0.8</v>
      </c>
      <c r="AK107" s="26">
        <f t="shared" si="11"/>
        <v>0.70000000000000007</v>
      </c>
    </row>
    <row r="108" spans="1:37">
      <c r="B108" s="1" t="s">
        <v>297</v>
      </c>
      <c r="C108" s="30" t="s">
        <v>98</v>
      </c>
      <c r="D108" s="23">
        <v>200</v>
      </c>
      <c r="E108" s="22" t="s">
        <v>20</v>
      </c>
      <c r="F108" s="22" t="s">
        <v>213</v>
      </c>
      <c r="G108" s="22"/>
      <c r="H108" s="22"/>
      <c r="I108" s="22"/>
      <c r="J108" s="35" t="s">
        <v>160</v>
      </c>
      <c r="K108" s="32" t="s">
        <v>35</v>
      </c>
      <c r="L108" s="33" t="s">
        <v>46</v>
      </c>
      <c r="M108" s="25">
        <v>0.35</v>
      </c>
      <c r="N108" s="26">
        <v>0.55000000000000004</v>
      </c>
      <c r="O108" s="27">
        <v>0.65</v>
      </c>
      <c r="P108" s="25">
        <v>0.64</v>
      </c>
      <c r="Q108" s="26">
        <v>0.63</v>
      </c>
      <c r="R108" s="27">
        <v>0.69</v>
      </c>
      <c r="S108" s="25">
        <v>0.71</v>
      </c>
      <c r="T108" s="26">
        <v>0.76</v>
      </c>
      <c r="U108" s="27">
        <v>0.74</v>
      </c>
      <c r="V108" s="25">
        <v>0.72</v>
      </c>
      <c r="W108" s="26">
        <v>0.77</v>
      </c>
      <c r="X108" s="27">
        <v>0.78</v>
      </c>
      <c r="Y108" s="25">
        <v>0.77</v>
      </c>
      <c r="Z108" s="26">
        <v>0.74</v>
      </c>
      <c r="AA108" s="27">
        <v>0.68</v>
      </c>
      <c r="AB108" s="25">
        <v>0.61</v>
      </c>
      <c r="AC108" s="26">
        <v>0.54</v>
      </c>
      <c r="AD108" s="28">
        <v>0.49</v>
      </c>
      <c r="AE108" s="29"/>
      <c r="AF108" s="26">
        <f t="shared" si="6"/>
        <v>0.5</v>
      </c>
      <c r="AG108" s="26">
        <f t="shared" si="7"/>
        <v>0.65</v>
      </c>
      <c r="AH108" s="26">
        <f t="shared" si="8"/>
        <v>0.75</v>
      </c>
      <c r="AI108" s="26">
        <f t="shared" si="9"/>
        <v>0.75</v>
      </c>
      <c r="AJ108" s="26">
        <f t="shared" si="10"/>
        <v>0.75</v>
      </c>
      <c r="AK108" s="26">
        <f t="shared" si="11"/>
        <v>0.55000000000000004</v>
      </c>
    </row>
    <row r="109" spans="1:37">
      <c r="A109" s="1" t="s">
        <v>289</v>
      </c>
      <c r="B109" s="52" t="s">
        <v>298</v>
      </c>
      <c r="C109" s="31" t="s">
        <v>96</v>
      </c>
      <c r="D109" s="23">
        <v>200</v>
      </c>
      <c r="E109" s="22" t="s">
        <v>42</v>
      </c>
      <c r="F109" s="22" t="s">
        <v>287</v>
      </c>
      <c r="G109" s="22" t="s">
        <v>299</v>
      </c>
      <c r="H109" s="56">
        <v>0.50900000000000001</v>
      </c>
      <c r="I109" s="22"/>
      <c r="J109" s="1" t="s">
        <v>165</v>
      </c>
      <c r="K109" s="22" t="s">
        <v>35</v>
      </c>
      <c r="L109" s="24" t="s">
        <v>80</v>
      </c>
      <c r="M109" s="25">
        <v>0.38</v>
      </c>
      <c r="N109" s="26">
        <v>0.54</v>
      </c>
      <c r="O109" s="27">
        <v>0.72</v>
      </c>
      <c r="P109" s="25">
        <v>0.85</v>
      </c>
      <c r="Q109" s="26">
        <v>0.84</v>
      </c>
      <c r="R109" s="27">
        <v>0.84</v>
      </c>
      <c r="S109" s="25">
        <v>0.9</v>
      </c>
      <c r="T109" s="26">
        <v>0.91</v>
      </c>
      <c r="U109" s="27">
        <v>0.85</v>
      </c>
      <c r="V109" s="25">
        <v>0.79</v>
      </c>
      <c r="W109" s="26">
        <v>0.84</v>
      </c>
      <c r="X109" s="27">
        <v>0.83</v>
      </c>
      <c r="Y109" s="25">
        <v>0.79</v>
      </c>
      <c r="Z109" s="26">
        <v>0.76</v>
      </c>
      <c r="AA109" s="27">
        <v>0.65</v>
      </c>
      <c r="AB109" s="25">
        <v>0.6</v>
      </c>
      <c r="AC109" s="26">
        <v>0.56000000000000005</v>
      </c>
      <c r="AD109" s="28">
        <v>0.5</v>
      </c>
      <c r="AE109" s="29"/>
      <c r="AF109" s="26">
        <f t="shared" si="6"/>
        <v>0.55000000000000004</v>
      </c>
      <c r="AG109" s="26">
        <f t="shared" si="7"/>
        <v>0.85000000000000009</v>
      </c>
      <c r="AH109" s="26">
        <f t="shared" si="8"/>
        <v>0.9</v>
      </c>
      <c r="AI109" s="26">
        <f t="shared" si="9"/>
        <v>0.8</v>
      </c>
      <c r="AJ109" s="26">
        <f t="shared" si="10"/>
        <v>0.75</v>
      </c>
      <c r="AK109" s="26">
        <f t="shared" si="11"/>
        <v>0.55000000000000004</v>
      </c>
    </row>
    <row r="110" spans="1:37">
      <c r="B110" s="52" t="s">
        <v>300</v>
      </c>
      <c r="C110" s="31" t="s">
        <v>89</v>
      </c>
      <c r="D110" s="23">
        <v>200</v>
      </c>
      <c r="E110" s="22" t="s">
        <v>42</v>
      </c>
      <c r="F110" s="22" t="s">
        <v>213</v>
      </c>
      <c r="G110" s="22"/>
      <c r="H110" s="22"/>
      <c r="I110" s="22"/>
      <c r="J110" s="35" t="s">
        <v>258</v>
      </c>
      <c r="K110" s="32" t="s">
        <v>29</v>
      </c>
      <c r="L110" s="33" t="s">
        <v>30</v>
      </c>
      <c r="M110" s="25">
        <v>0.38</v>
      </c>
      <c r="N110" s="26">
        <v>0.61</v>
      </c>
      <c r="O110" s="27">
        <v>0.68</v>
      </c>
      <c r="P110" s="25">
        <v>0.68</v>
      </c>
      <c r="Q110" s="26">
        <v>0.68</v>
      </c>
      <c r="R110" s="27">
        <v>0.72</v>
      </c>
      <c r="S110" s="25">
        <v>0.75</v>
      </c>
      <c r="T110" s="26">
        <v>0.83</v>
      </c>
      <c r="U110" s="27">
        <v>0.81</v>
      </c>
      <c r="V110" s="25">
        <v>0.77</v>
      </c>
      <c r="W110" s="26">
        <v>0.82</v>
      </c>
      <c r="X110" s="27">
        <v>0.87</v>
      </c>
      <c r="Y110" s="25">
        <v>0.87</v>
      </c>
      <c r="Z110" s="26">
        <v>0.88</v>
      </c>
      <c r="AA110" s="27">
        <v>0.86</v>
      </c>
      <c r="AB110" s="25">
        <v>0.81</v>
      </c>
      <c r="AC110" s="26">
        <v>0.78</v>
      </c>
      <c r="AD110" s="28">
        <v>0.71</v>
      </c>
      <c r="AE110" s="29"/>
      <c r="AF110" s="26">
        <f t="shared" si="6"/>
        <v>0.55000000000000004</v>
      </c>
      <c r="AG110" s="26">
        <f t="shared" si="7"/>
        <v>0.70000000000000007</v>
      </c>
      <c r="AH110" s="26">
        <f t="shared" si="8"/>
        <v>0.8</v>
      </c>
      <c r="AI110" s="26">
        <f t="shared" si="9"/>
        <v>0.8</v>
      </c>
      <c r="AJ110" s="26">
        <f t="shared" si="10"/>
        <v>0.85000000000000009</v>
      </c>
      <c r="AK110" s="26">
        <f t="shared" si="11"/>
        <v>0.75</v>
      </c>
    </row>
    <row r="111" spans="1:37">
      <c r="A111" s="1" t="s">
        <v>233</v>
      </c>
      <c r="B111" s="1" t="s">
        <v>301</v>
      </c>
      <c r="C111" s="31" t="s">
        <v>302</v>
      </c>
      <c r="D111" s="23">
        <v>200</v>
      </c>
      <c r="E111" s="22" t="s">
        <v>20</v>
      </c>
      <c r="F111" s="22" t="s">
        <v>21</v>
      </c>
      <c r="G111" s="22"/>
      <c r="H111" s="22"/>
      <c r="I111" s="22"/>
      <c r="J111" s="1" t="s">
        <v>303</v>
      </c>
      <c r="K111" s="22" t="s">
        <v>35</v>
      </c>
      <c r="L111" s="24" t="s">
        <v>93</v>
      </c>
      <c r="M111" s="25">
        <v>0.28999999999999998</v>
      </c>
      <c r="N111" s="26">
        <v>0.46</v>
      </c>
      <c r="O111" s="27">
        <v>0.6</v>
      </c>
      <c r="P111" s="25">
        <v>0.71</v>
      </c>
      <c r="Q111" s="26">
        <v>0.79</v>
      </c>
      <c r="R111" s="27">
        <v>0.79</v>
      </c>
      <c r="S111" s="25">
        <v>0.85</v>
      </c>
      <c r="T111" s="26">
        <v>0.91</v>
      </c>
      <c r="U111" s="27">
        <v>0.91</v>
      </c>
      <c r="V111" s="25">
        <v>0.74</v>
      </c>
      <c r="W111" s="26">
        <v>0.66</v>
      </c>
      <c r="X111" s="27">
        <v>0.755</v>
      </c>
      <c r="Y111" s="25">
        <v>0.78</v>
      </c>
      <c r="Z111" s="26">
        <v>0.73</v>
      </c>
      <c r="AA111" s="27">
        <v>0.73</v>
      </c>
      <c r="AB111" s="25">
        <v>0.69</v>
      </c>
      <c r="AC111" s="26">
        <v>0.65</v>
      </c>
      <c r="AD111" s="28">
        <v>0.63</v>
      </c>
      <c r="AE111" s="29"/>
      <c r="AF111" s="26">
        <f t="shared" si="6"/>
        <v>0.45</v>
      </c>
      <c r="AG111" s="26">
        <f t="shared" si="7"/>
        <v>0.75</v>
      </c>
      <c r="AH111" s="26">
        <f t="shared" si="8"/>
        <v>0.9</v>
      </c>
      <c r="AI111" s="26">
        <f t="shared" si="9"/>
        <v>0.70000000000000007</v>
      </c>
      <c r="AJ111" s="26">
        <f t="shared" si="10"/>
        <v>0.75</v>
      </c>
      <c r="AK111" s="26">
        <f t="shared" si="11"/>
        <v>0.65</v>
      </c>
    </row>
    <row r="112" spans="1:37">
      <c r="A112" s="1" t="s">
        <v>304</v>
      </c>
      <c r="B112" s="1" t="s">
        <v>305</v>
      </c>
      <c r="C112" s="31" t="s">
        <v>275</v>
      </c>
      <c r="D112" s="23">
        <v>750</v>
      </c>
      <c r="E112" s="22" t="s">
        <v>42</v>
      </c>
      <c r="F112" s="22" t="s">
        <v>136</v>
      </c>
      <c r="G112" s="22" t="s">
        <v>306</v>
      </c>
      <c r="H112" s="41">
        <v>0.7</v>
      </c>
      <c r="I112" s="22"/>
      <c r="J112" s="1" t="s">
        <v>307</v>
      </c>
      <c r="K112" s="22" t="s">
        <v>35</v>
      </c>
      <c r="L112" s="24" t="s">
        <v>147</v>
      </c>
      <c r="M112" s="25">
        <v>0.41</v>
      </c>
      <c r="N112" s="26">
        <v>0.5</v>
      </c>
      <c r="O112" s="27">
        <v>0.51</v>
      </c>
      <c r="P112" s="25">
        <v>0.5</v>
      </c>
      <c r="Q112" s="26">
        <v>0.54</v>
      </c>
      <c r="R112" s="27">
        <v>0.65</v>
      </c>
      <c r="S112" s="25">
        <v>0.65</v>
      </c>
      <c r="T112" s="26">
        <v>0.72</v>
      </c>
      <c r="U112" s="27">
        <v>0.74</v>
      </c>
      <c r="V112" s="25">
        <v>0.73</v>
      </c>
      <c r="W112" s="26">
        <v>0.66</v>
      </c>
      <c r="X112" s="27">
        <v>0.64</v>
      </c>
      <c r="Y112" s="25">
        <v>0.6</v>
      </c>
      <c r="Z112" s="26">
        <v>0.56000000000000005</v>
      </c>
      <c r="AA112" s="27">
        <v>0.52</v>
      </c>
      <c r="AB112" s="25">
        <v>0.49</v>
      </c>
      <c r="AC112" s="26">
        <v>0.46</v>
      </c>
      <c r="AD112" s="28">
        <v>0.42</v>
      </c>
      <c r="AE112" s="29"/>
      <c r="AF112" s="26">
        <f t="shared" si="6"/>
        <v>0.45</v>
      </c>
      <c r="AG112" s="26">
        <f t="shared" si="7"/>
        <v>0.55000000000000004</v>
      </c>
      <c r="AH112" s="26">
        <f t="shared" si="8"/>
        <v>0.70000000000000007</v>
      </c>
      <c r="AI112" s="26">
        <f t="shared" si="9"/>
        <v>0.70000000000000007</v>
      </c>
      <c r="AJ112" s="26">
        <f t="shared" si="10"/>
        <v>0.55000000000000004</v>
      </c>
      <c r="AK112" s="26">
        <f t="shared" si="11"/>
        <v>0.45</v>
      </c>
    </row>
    <row r="113" spans="1:37">
      <c r="A113" s="1" t="s">
        <v>304</v>
      </c>
      <c r="B113" s="1" t="s">
        <v>308</v>
      </c>
      <c r="C113" s="31" t="s">
        <v>275</v>
      </c>
      <c r="D113" s="23">
        <v>750</v>
      </c>
      <c r="E113" s="22" t="s">
        <v>42</v>
      </c>
      <c r="F113" s="22" t="s">
        <v>309</v>
      </c>
      <c r="G113" s="22" t="s">
        <v>310</v>
      </c>
      <c r="H113" s="41">
        <v>0.7</v>
      </c>
      <c r="I113" s="22"/>
      <c r="J113" s="1" t="s">
        <v>232</v>
      </c>
      <c r="K113" s="22" t="s">
        <v>35</v>
      </c>
      <c r="L113" s="24" t="s">
        <v>112</v>
      </c>
      <c r="M113" s="25">
        <v>0.42</v>
      </c>
      <c r="N113" s="26">
        <v>0.51</v>
      </c>
      <c r="O113" s="27">
        <v>0.56000000000000005</v>
      </c>
      <c r="P113" s="25">
        <v>0.56999999999999995</v>
      </c>
      <c r="Q113" s="26">
        <v>0.66</v>
      </c>
      <c r="R113" s="27">
        <v>0.72</v>
      </c>
      <c r="S113" s="25">
        <v>0.69</v>
      </c>
      <c r="T113" s="26">
        <v>0.74</v>
      </c>
      <c r="U113" s="27">
        <v>0.75</v>
      </c>
      <c r="V113" s="25">
        <v>0.71</v>
      </c>
      <c r="W113" s="26">
        <v>0.65</v>
      </c>
      <c r="X113" s="27">
        <v>0.63</v>
      </c>
      <c r="Y113" s="25">
        <v>0.6</v>
      </c>
      <c r="Z113" s="26">
        <v>0.56999999999999995</v>
      </c>
      <c r="AA113" s="27">
        <v>0.53</v>
      </c>
      <c r="AB113" s="25">
        <v>0.49</v>
      </c>
      <c r="AC113" s="26">
        <v>0.47</v>
      </c>
      <c r="AD113" s="28">
        <v>0.42</v>
      </c>
      <c r="AE113" s="29"/>
      <c r="AF113" s="26">
        <f t="shared" si="6"/>
        <v>0.5</v>
      </c>
      <c r="AG113" s="26">
        <f t="shared" si="7"/>
        <v>0.65</v>
      </c>
      <c r="AH113" s="26">
        <f t="shared" si="8"/>
        <v>0.75</v>
      </c>
      <c r="AI113" s="26">
        <f t="shared" si="9"/>
        <v>0.65</v>
      </c>
      <c r="AJ113" s="26">
        <f t="shared" si="10"/>
        <v>0.55000000000000004</v>
      </c>
      <c r="AK113" s="26">
        <f t="shared" si="11"/>
        <v>0.45</v>
      </c>
    </row>
    <row r="114" spans="1:37">
      <c r="A114" s="1" t="s">
        <v>184</v>
      </c>
      <c r="B114" s="52" t="s">
        <v>311</v>
      </c>
      <c r="C114" s="31" t="s">
        <v>159</v>
      </c>
      <c r="D114" s="23">
        <v>200</v>
      </c>
      <c r="E114" s="22" t="s">
        <v>42</v>
      </c>
      <c r="F114" s="22" t="s">
        <v>312</v>
      </c>
      <c r="G114" s="22" t="s">
        <v>186</v>
      </c>
      <c r="H114" s="22"/>
      <c r="I114" s="22"/>
      <c r="J114" s="1" t="s">
        <v>313</v>
      </c>
      <c r="K114" s="22" t="s">
        <v>57</v>
      </c>
      <c r="L114" s="24" t="s">
        <v>58</v>
      </c>
      <c r="M114" s="25">
        <v>0.42</v>
      </c>
      <c r="N114" s="26">
        <v>0.52</v>
      </c>
      <c r="O114" s="27">
        <v>0.65</v>
      </c>
      <c r="P114" s="25">
        <v>0.81</v>
      </c>
      <c r="Q114" s="26">
        <v>1.07</v>
      </c>
      <c r="R114" s="27">
        <v>1.08</v>
      </c>
      <c r="S114" s="25">
        <v>1</v>
      </c>
      <c r="T114" s="26">
        <v>0.98</v>
      </c>
      <c r="U114" s="27">
        <v>0.95</v>
      </c>
      <c r="V114" s="25">
        <v>0.91</v>
      </c>
      <c r="W114" s="26">
        <v>0.95</v>
      </c>
      <c r="X114" s="27">
        <v>0.98</v>
      </c>
      <c r="Y114" s="25">
        <v>0.93</v>
      </c>
      <c r="Z114" s="26">
        <v>0.89</v>
      </c>
      <c r="AA114" s="27">
        <v>0.84</v>
      </c>
      <c r="AB114" s="25">
        <v>0.87</v>
      </c>
      <c r="AC114" s="26">
        <v>0.92</v>
      </c>
      <c r="AD114" s="28">
        <v>0.87</v>
      </c>
      <c r="AE114" s="29"/>
      <c r="AF114" s="26">
        <f t="shared" si="6"/>
        <v>0.55000000000000004</v>
      </c>
      <c r="AG114" s="26">
        <f t="shared" si="7"/>
        <v>1</v>
      </c>
      <c r="AH114" s="26">
        <f t="shared" si="8"/>
        <v>1</v>
      </c>
      <c r="AI114" s="26">
        <f t="shared" si="9"/>
        <v>0.95000000000000007</v>
      </c>
      <c r="AJ114" s="26">
        <f t="shared" si="10"/>
        <v>0.9</v>
      </c>
      <c r="AK114" s="26">
        <f t="shared" si="11"/>
        <v>0.9</v>
      </c>
    </row>
    <row r="115" spans="1:37">
      <c r="A115" s="1" t="s">
        <v>184</v>
      </c>
      <c r="B115" s="52" t="s">
        <v>314</v>
      </c>
      <c r="C115" s="31" t="s">
        <v>96</v>
      </c>
      <c r="D115" s="23">
        <v>200</v>
      </c>
      <c r="E115" s="22" t="s">
        <v>42</v>
      </c>
      <c r="F115" s="22" t="s">
        <v>312</v>
      </c>
      <c r="G115" s="22" t="s">
        <v>186</v>
      </c>
      <c r="H115" s="22"/>
      <c r="I115" s="22"/>
      <c r="J115" s="1" t="s">
        <v>313</v>
      </c>
      <c r="K115" s="22" t="s">
        <v>57</v>
      </c>
      <c r="L115" s="24" t="s">
        <v>58</v>
      </c>
      <c r="M115" s="25">
        <v>0.42</v>
      </c>
      <c r="N115" s="26">
        <v>0.53</v>
      </c>
      <c r="O115" s="27">
        <v>0.65</v>
      </c>
      <c r="P115" s="25">
        <v>0.81</v>
      </c>
      <c r="Q115" s="26">
        <v>1.06</v>
      </c>
      <c r="R115" s="27">
        <v>1.08</v>
      </c>
      <c r="S115" s="25">
        <v>1</v>
      </c>
      <c r="T115" s="26">
        <v>0.97</v>
      </c>
      <c r="U115" s="27">
        <v>0.94</v>
      </c>
      <c r="V115" s="25">
        <v>0.9</v>
      </c>
      <c r="W115" s="26">
        <v>0.95</v>
      </c>
      <c r="X115" s="27">
        <v>0.97</v>
      </c>
      <c r="Y115" s="25">
        <v>0.92</v>
      </c>
      <c r="Z115" s="26">
        <v>0.88</v>
      </c>
      <c r="AA115" s="27">
        <v>0.83</v>
      </c>
      <c r="AB115" s="25">
        <v>0.85</v>
      </c>
      <c r="AC115" s="26">
        <v>0.92</v>
      </c>
      <c r="AD115" s="28">
        <v>0.87</v>
      </c>
      <c r="AE115" s="29"/>
      <c r="AF115" s="26">
        <f t="shared" si="6"/>
        <v>0.55000000000000004</v>
      </c>
      <c r="AG115" s="26">
        <f t="shared" si="7"/>
        <v>1</v>
      </c>
      <c r="AH115" s="26">
        <f t="shared" si="8"/>
        <v>0.95000000000000007</v>
      </c>
      <c r="AI115" s="26">
        <f t="shared" si="9"/>
        <v>0.95000000000000007</v>
      </c>
      <c r="AJ115" s="26">
        <f t="shared" si="10"/>
        <v>0.9</v>
      </c>
      <c r="AK115" s="26">
        <f t="shared" si="11"/>
        <v>0.9</v>
      </c>
    </row>
    <row r="116" spans="1:37">
      <c r="B116" s="52" t="s">
        <v>315</v>
      </c>
      <c r="C116" s="31" t="s">
        <v>89</v>
      </c>
      <c r="D116" s="23">
        <v>200</v>
      </c>
      <c r="E116" s="22" t="s">
        <v>42</v>
      </c>
      <c r="F116" s="22" t="s">
        <v>213</v>
      </c>
      <c r="G116" s="22"/>
      <c r="H116" s="22"/>
      <c r="I116" s="22" t="s">
        <v>91</v>
      </c>
      <c r="J116" s="35" t="s">
        <v>111</v>
      </c>
      <c r="K116" s="32" t="s">
        <v>23</v>
      </c>
      <c r="L116" s="33" t="s">
        <v>147</v>
      </c>
      <c r="M116" s="25">
        <v>0.18</v>
      </c>
      <c r="N116" s="26">
        <v>0.22</v>
      </c>
      <c r="O116" s="27">
        <v>0.22</v>
      </c>
      <c r="P116" s="25">
        <v>0.22</v>
      </c>
      <c r="Q116" s="26">
        <v>0.24</v>
      </c>
      <c r="R116" s="27">
        <v>0.32</v>
      </c>
      <c r="S116" s="25">
        <v>0.41</v>
      </c>
      <c r="T116" s="26">
        <v>0.52</v>
      </c>
      <c r="U116" s="27">
        <v>0.59</v>
      </c>
      <c r="V116" s="25">
        <v>0.72</v>
      </c>
      <c r="W116" s="26">
        <v>0.79</v>
      </c>
      <c r="X116" s="27">
        <v>0.83</v>
      </c>
      <c r="Y116" s="25">
        <v>0.89</v>
      </c>
      <c r="Z116" s="26">
        <v>0.89</v>
      </c>
      <c r="AA116" s="27">
        <v>0.89</v>
      </c>
      <c r="AB116" s="25">
        <v>0.85</v>
      </c>
      <c r="AC116" s="26">
        <v>0.82</v>
      </c>
      <c r="AD116" s="28">
        <v>0.77</v>
      </c>
      <c r="AE116" s="29"/>
      <c r="AF116" s="26">
        <f t="shared" si="6"/>
        <v>0.2</v>
      </c>
      <c r="AG116" s="26">
        <f t="shared" si="7"/>
        <v>0.25</v>
      </c>
      <c r="AH116" s="26">
        <f t="shared" si="8"/>
        <v>0.5</v>
      </c>
      <c r="AI116" s="26">
        <f t="shared" si="9"/>
        <v>0.8</v>
      </c>
      <c r="AJ116" s="26">
        <f t="shared" si="10"/>
        <v>0.9</v>
      </c>
      <c r="AK116" s="26">
        <f t="shared" si="11"/>
        <v>0.8</v>
      </c>
    </row>
    <row r="117" spans="1:37">
      <c r="A117" s="1" t="s">
        <v>143</v>
      </c>
      <c r="B117" s="1" t="s">
        <v>316</v>
      </c>
      <c r="C117" s="31" t="s">
        <v>98</v>
      </c>
      <c r="D117" s="23">
        <v>200</v>
      </c>
      <c r="E117" s="22" t="s">
        <v>20</v>
      </c>
      <c r="F117" s="22" t="s">
        <v>21</v>
      </c>
      <c r="G117" s="22"/>
      <c r="H117" s="22"/>
      <c r="I117" s="22"/>
      <c r="J117" s="1" t="s">
        <v>165</v>
      </c>
      <c r="K117" s="22" t="s">
        <v>35</v>
      </c>
      <c r="L117" s="24" t="s">
        <v>30</v>
      </c>
      <c r="M117" s="25">
        <v>0.3</v>
      </c>
      <c r="N117" s="26">
        <v>0.36</v>
      </c>
      <c r="O117" s="27">
        <v>0.56999999999999995</v>
      </c>
      <c r="P117" s="25">
        <v>0.74</v>
      </c>
      <c r="Q117" s="26">
        <v>0.88</v>
      </c>
      <c r="R117" s="27">
        <v>0.87</v>
      </c>
      <c r="S117" s="25">
        <v>0.95</v>
      </c>
      <c r="T117" s="26">
        <v>0.97</v>
      </c>
      <c r="U117" s="27">
        <v>0.89</v>
      </c>
      <c r="V117" s="25">
        <v>0.72</v>
      </c>
      <c r="W117" s="26">
        <v>0.63</v>
      </c>
      <c r="X117" s="27">
        <v>0.73</v>
      </c>
      <c r="Y117" s="25">
        <v>0.75</v>
      </c>
      <c r="Z117" s="26">
        <v>0.72</v>
      </c>
      <c r="AA117" s="27">
        <v>0.73</v>
      </c>
      <c r="AB117" s="25">
        <v>0.67</v>
      </c>
      <c r="AC117" s="26">
        <v>0.62</v>
      </c>
      <c r="AD117" s="28">
        <v>0.62</v>
      </c>
      <c r="AE117" s="29"/>
      <c r="AF117" s="26">
        <f t="shared" si="6"/>
        <v>0.4</v>
      </c>
      <c r="AG117" s="26">
        <f t="shared" si="7"/>
        <v>0.85000000000000009</v>
      </c>
      <c r="AH117" s="26">
        <f t="shared" si="8"/>
        <v>0.95000000000000007</v>
      </c>
      <c r="AI117" s="26">
        <f t="shared" si="9"/>
        <v>0.70000000000000007</v>
      </c>
      <c r="AJ117" s="26">
        <f t="shared" si="10"/>
        <v>0.75</v>
      </c>
      <c r="AK117" s="26">
        <f t="shared" si="11"/>
        <v>0.65</v>
      </c>
    </row>
    <row r="118" spans="1:37">
      <c r="B118" s="1" t="s">
        <v>317</v>
      </c>
      <c r="C118" s="31" t="s">
        <v>98</v>
      </c>
      <c r="D118" s="23">
        <v>200</v>
      </c>
      <c r="E118" s="22" t="s">
        <v>20</v>
      </c>
      <c r="F118" s="22" t="s">
        <v>272</v>
      </c>
      <c r="G118" s="22"/>
      <c r="H118" s="22"/>
      <c r="I118" s="22"/>
      <c r="J118" s="1" t="s">
        <v>243</v>
      </c>
      <c r="K118" s="22" t="s">
        <v>29</v>
      </c>
      <c r="L118" s="33" t="str">
        <f>"NRC = "&amp;IF(AVERAGE(AF118:AK118)&lt;1.01,ROUND(AVERAGE(AF118:AK118)/0.05,0)*0.05,1)</f>
        <v>NRC = 0,75</v>
      </c>
      <c r="M118" s="25">
        <v>0.36</v>
      </c>
      <c r="N118" s="26">
        <v>0.5</v>
      </c>
      <c r="O118" s="27">
        <v>0.67</v>
      </c>
      <c r="P118" s="25">
        <v>0.86</v>
      </c>
      <c r="Q118" s="26">
        <v>0.94</v>
      </c>
      <c r="R118" s="27">
        <v>0.91</v>
      </c>
      <c r="S118" s="25">
        <v>0.95</v>
      </c>
      <c r="T118" s="26">
        <v>0.93</v>
      </c>
      <c r="U118" s="27">
        <v>0.86</v>
      </c>
      <c r="V118" s="25">
        <v>0.8</v>
      </c>
      <c r="W118" s="26">
        <v>0.85</v>
      </c>
      <c r="X118" s="27">
        <v>0.9</v>
      </c>
      <c r="Y118" s="25">
        <v>0.9</v>
      </c>
      <c r="Z118" s="26">
        <v>0.84</v>
      </c>
      <c r="AA118" s="27">
        <v>0.75</v>
      </c>
      <c r="AB118" s="25">
        <v>0.68</v>
      </c>
      <c r="AC118" s="26">
        <v>0.59</v>
      </c>
      <c r="AD118" s="28">
        <v>0.53</v>
      </c>
      <c r="AE118" s="29"/>
      <c r="AF118" s="26">
        <f t="shared" si="6"/>
        <v>0.5</v>
      </c>
      <c r="AG118" s="26">
        <f t="shared" si="7"/>
        <v>0.9</v>
      </c>
      <c r="AH118" s="26">
        <f t="shared" si="8"/>
        <v>0.9</v>
      </c>
      <c r="AI118" s="26">
        <f t="shared" si="9"/>
        <v>0.85000000000000009</v>
      </c>
      <c r="AJ118" s="26">
        <f t="shared" si="10"/>
        <v>0.85000000000000009</v>
      </c>
      <c r="AK118" s="26">
        <f t="shared" si="11"/>
        <v>0.60000000000000009</v>
      </c>
    </row>
    <row r="119" spans="1:37">
      <c r="A119" s="1" t="s">
        <v>184</v>
      </c>
      <c r="B119" s="52" t="s">
        <v>318</v>
      </c>
      <c r="C119" s="31" t="s">
        <v>27</v>
      </c>
      <c r="D119" s="23">
        <v>200</v>
      </c>
      <c r="E119" s="22" t="s">
        <v>42</v>
      </c>
      <c r="F119" s="22" t="s">
        <v>99</v>
      </c>
      <c r="G119" s="22" t="s">
        <v>186</v>
      </c>
      <c r="H119" s="22"/>
      <c r="I119" s="22"/>
      <c r="J119" s="1" t="s">
        <v>319</v>
      </c>
      <c r="K119" s="22" t="s">
        <v>57</v>
      </c>
      <c r="L119" s="24" t="s">
        <v>58</v>
      </c>
      <c r="M119" s="25">
        <v>0.44</v>
      </c>
      <c r="N119" s="26">
        <v>0.56000000000000005</v>
      </c>
      <c r="O119" s="27">
        <v>0.65</v>
      </c>
      <c r="P119" s="25">
        <v>0.81</v>
      </c>
      <c r="Q119" s="26">
        <v>1.04</v>
      </c>
      <c r="R119" s="27">
        <v>1.05</v>
      </c>
      <c r="S119" s="25">
        <v>0.97</v>
      </c>
      <c r="T119" s="26">
        <v>0.95</v>
      </c>
      <c r="U119" s="27">
        <v>0.92</v>
      </c>
      <c r="V119" s="25">
        <v>0.88</v>
      </c>
      <c r="W119" s="26">
        <v>0.93</v>
      </c>
      <c r="X119" s="27">
        <v>0.93</v>
      </c>
      <c r="Y119" s="25">
        <v>0.88</v>
      </c>
      <c r="Z119" s="26">
        <v>0.84</v>
      </c>
      <c r="AA119" s="27">
        <v>0.79</v>
      </c>
      <c r="AB119" s="25">
        <v>0.82</v>
      </c>
      <c r="AC119" s="26">
        <v>0.87</v>
      </c>
      <c r="AD119" s="28">
        <v>0.8</v>
      </c>
      <c r="AE119" s="29"/>
      <c r="AF119" s="26">
        <f t="shared" si="6"/>
        <v>0.55000000000000004</v>
      </c>
      <c r="AG119" s="26">
        <f t="shared" si="7"/>
        <v>0.95000000000000007</v>
      </c>
      <c r="AH119" s="26">
        <f t="shared" si="8"/>
        <v>0.95000000000000007</v>
      </c>
      <c r="AI119" s="26">
        <f t="shared" si="9"/>
        <v>0.9</v>
      </c>
      <c r="AJ119" s="26">
        <f t="shared" si="10"/>
        <v>0.85000000000000009</v>
      </c>
      <c r="AK119" s="26">
        <f t="shared" si="11"/>
        <v>0.85000000000000009</v>
      </c>
    </row>
    <row r="120" spans="1:37">
      <c r="A120" s="1" t="s">
        <v>304</v>
      </c>
      <c r="B120" s="1" t="s">
        <v>320</v>
      </c>
      <c r="C120" s="31" t="s">
        <v>275</v>
      </c>
      <c r="D120" s="23">
        <v>750</v>
      </c>
      <c r="E120" s="22" t="s">
        <v>42</v>
      </c>
      <c r="F120" s="22" t="s">
        <v>136</v>
      </c>
      <c r="G120" s="22" t="s">
        <v>321</v>
      </c>
      <c r="H120" s="56">
        <v>0.58799999999999997</v>
      </c>
      <c r="I120" s="22"/>
      <c r="J120" s="1" t="s">
        <v>166</v>
      </c>
      <c r="K120" s="22" t="s">
        <v>35</v>
      </c>
      <c r="L120" s="24" t="s">
        <v>46</v>
      </c>
      <c r="M120" s="25">
        <v>0.48</v>
      </c>
      <c r="N120" s="26">
        <v>0.57999999999999996</v>
      </c>
      <c r="O120" s="27">
        <v>0.59</v>
      </c>
      <c r="P120" s="25">
        <v>0.56000000000000005</v>
      </c>
      <c r="Q120" s="26">
        <v>0.61</v>
      </c>
      <c r="R120" s="27">
        <v>0.74</v>
      </c>
      <c r="S120" s="25">
        <v>0.73</v>
      </c>
      <c r="T120" s="26">
        <v>0.83</v>
      </c>
      <c r="U120" s="27">
        <v>0.87</v>
      </c>
      <c r="V120" s="25">
        <v>0.86</v>
      </c>
      <c r="W120" s="26">
        <v>0.78</v>
      </c>
      <c r="X120" s="27">
        <v>0.75</v>
      </c>
      <c r="Y120" s="25">
        <v>0.7</v>
      </c>
      <c r="Z120" s="26">
        <v>0.66</v>
      </c>
      <c r="AA120" s="27">
        <v>0.62</v>
      </c>
      <c r="AB120" s="25">
        <v>0.57999999999999996</v>
      </c>
      <c r="AC120" s="26">
        <v>0.53</v>
      </c>
      <c r="AD120" s="28">
        <v>0.51</v>
      </c>
      <c r="AE120" s="29"/>
      <c r="AF120" s="26">
        <f t="shared" si="6"/>
        <v>0.55000000000000004</v>
      </c>
      <c r="AG120" s="26">
        <f t="shared" si="7"/>
        <v>0.65</v>
      </c>
      <c r="AH120" s="26">
        <f t="shared" si="8"/>
        <v>0.8</v>
      </c>
      <c r="AI120" s="26">
        <f t="shared" si="9"/>
        <v>0.8</v>
      </c>
      <c r="AJ120" s="26">
        <f t="shared" si="10"/>
        <v>0.65</v>
      </c>
      <c r="AK120" s="26">
        <f t="shared" si="11"/>
        <v>0.55000000000000004</v>
      </c>
    </row>
    <row r="121" spans="1:37">
      <c r="A121" s="1" t="s">
        <v>304</v>
      </c>
      <c r="B121" s="1" t="s">
        <v>322</v>
      </c>
      <c r="C121" s="31" t="s">
        <v>275</v>
      </c>
      <c r="D121" s="23">
        <v>750</v>
      </c>
      <c r="E121" s="22" t="s">
        <v>42</v>
      </c>
      <c r="F121" s="22" t="s">
        <v>136</v>
      </c>
      <c r="G121" s="22" t="s">
        <v>323</v>
      </c>
      <c r="H121" s="41">
        <v>0.47</v>
      </c>
      <c r="I121" s="22"/>
      <c r="J121" s="1" t="s">
        <v>28</v>
      </c>
      <c r="K121" s="22" t="s">
        <v>29</v>
      </c>
      <c r="L121" s="24" t="s">
        <v>93</v>
      </c>
      <c r="M121" s="25">
        <v>0.5</v>
      </c>
      <c r="N121" s="26">
        <v>0.62</v>
      </c>
      <c r="O121" s="27">
        <v>0.62</v>
      </c>
      <c r="P121" s="25">
        <v>0.56999999999999995</v>
      </c>
      <c r="Q121" s="26">
        <v>0.62</v>
      </c>
      <c r="R121" s="27">
        <v>0.76</v>
      </c>
      <c r="S121" s="25">
        <v>0.78</v>
      </c>
      <c r="T121" s="26">
        <v>0.86</v>
      </c>
      <c r="U121" s="27">
        <v>0.92</v>
      </c>
      <c r="V121" s="25">
        <v>0.91</v>
      </c>
      <c r="W121" s="26">
        <v>0.83</v>
      </c>
      <c r="X121" s="27">
        <v>0.82</v>
      </c>
      <c r="Y121" s="25">
        <v>0.77</v>
      </c>
      <c r="Z121" s="26">
        <v>0.73</v>
      </c>
      <c r="AA121" s="27">
        <v>0.7</v>
      </c>
      <c r="AB121" s="25">
        <v>0.66</v>
      </c>
      <c r="AC121" s="26">
        <v>0.63</v>
      </c>
      <c r="AD121" s="28">
        <v>0.6</v>
      </c>
      <c r="AE121" s="29"/>
      <c r="AF121" s="26">
        <f t="shared" si="6"/>
        <v>0.60000000000000009</v>
      </c>
      <c r="AG121" s="26">
        <f t="shared" si="7"/>
        <v>0.65</v>
      </c>
      <c r="AH121" s="26">
        <f t="shared" si="8"/>
        <v>0.85000000000000009</v>
      </c>
      <c r="AI121" s="26">
        <f t="shared" si="9"/>
        <v>0.85000000000000009</v>
      </c>
      <c r="AJ121" s="26">
        <f t="shared" si="10"/>
        <v>0.75</v>
      </c>
      <c r="AK121" s="26">
        <f t="shared" si="11"/>
        <v>0.65</v>
      </c>
    </row>
    <row r="122" spans="1:37">
      <c r="A122" s="1" t="s">
        <v>184</v>
      </c>
      <c r="B122" s="52" t="s">
        <v>324</v>
      </c>
      <c r="C122" s="31" t="s">
        <v>98</v>
      </c>
      <c r="D122" s="23">
        <v>200</v>
      </c>
      <c r="E122" s="22" t="s">
        <v>42</v>
      </c>
      <c r="F122" s="22" t="s">
        <v>99</v>
      </c>
      <c r="G122" s="22" t="s">
        <v>186</v>
      </c>
      <c r="H122" s="22"/>
      <c r="I122" s="22"/>
      <c r="J122" s="1" t="s">
        <v>243</v>
      </c>
      <c r="K122" s="22" t="s">
        <v>29</v>
      </c>
      <c r="L122" s="24" t="s">
        <v>126</v>
      </c>
      <c r="M122" s="25">
        <v>0.42</v>
      </c>
      <c r="N122" s="26">
        <v>0.57999999999999996</v>
      </c>
      <c r="O122" s="27">
        <v>0.65</v>
      </c>
      <c r="P122" s="25">
        <v>0.78</v>
      </c>
      <c r="Q122" s="26">
        <v>1.01</v>
      </c>
      <c r="R122" s="27">
        <v>1.01</v>
      </c>
      <c r="S122" s="25">
        <v>0.92</v>
      </c>
      <c r="T122" s="26">
        <v>0.9</v>
      </c>
      <c r="U122" s="27">
        <v>0.87</v>
      </c>
      <c r="V122" s="25">
        <v>0.84</v>
      </c>
      <c r="W122" s="26">
        <v>0.87</v>
      </c>
      <c r="X122" s="27">
        <v>0.85</v>
      </c>
      <c r="Y122" s="25">
        <v>0.79</v>
      </c>
      <c r="Z122" s="26">
        <v>0.74</v>
      </c>
      <c r="AA122" s="27">
        <v>0.69</v>
      </c>
      <c r="AB122" s="25">
        <v>0.72</v>
      </c>
      <c r="AC122" s="26">
        <v>0.73</v>
      </c>
      <c r="AD122" s="28">
        <v>0.63</v>
      </c>
      <c r="AE122" s="29"/>
      <c r="AF122" s="26">
        <f t="shared" ref="AF122:AF172" si="12">IF(AVERAGE(M122:O122)&lt;1.01,ROUND(AVERAGE(M122:O122)/0.05,0)*0.05,1)</f>
        <v>0.55000000000000004</v>
      </c>
      <c r="AG122" s="26">
        <f t="shared" ref="AG122:AG172" si="13">IF(AVERAGE(P122:R122)&lt;1.01,ROUND(AVERAGE(P122:R122)/0.05,0)*0.05,1)</f>
        <v>0.95000000000000007</v>
      </c>
      <c r="AH122" s="26">
        <f t="shared" ref="AH122:AH172" si="14">IF(AVERAGE(S122:U122)&lt;1.01,ROUND(AVERAGE(S122:U122)/0.05,0)*0.05,1)</f>
        <v>0.9</v>
      </c>
      <c r="AI122" s="26">
        <f t="shared" ref="AI122:AI172" si="15">IF(AVERAGE(V122:X122)&lt;1.01,ROUND(AVERAGE(V122:X122)/0.05,0)*0.05,1)</f>
        <v>0.85000000000000009</v>
      </c>
      <c r="AJ122" s="26">
        <f t="shared" ref="AJ122:AJ172" si="16">IF(AVERAGE(Y122:AA122)&lt;1.01,ROUND(AVERAGE(Y122:AA122)/0.05,0)*0.05,1)</f>
        <v>0.75</v>
      </c>
      <c r="AK122" s="26">
        <f t="shared" ref="AK122:AK172" si="17">IF(AVERAGE(AB122:AD122)&lt;1.01,ROUND(AVERAGE(AB122:AD122)/0.05,0)*0.05,1)</f>
        <v>0.70000000000000007</v>
      </c>
    </row>
    <row r="123" spans="1:37">
      <c r="B123" s="1" t="s">
        <v>325</v>
      </c>
      <c r="C123" s="31" t="s">
        <v>27</v>
      </c>
      <c r="D123" s="23">
        <v>200</v>
      </c>
      <c r="E123" s="22" t="s">
        <v>42</v>
      </c>
      <c r="F123" s="22" t="s">
        <v>21</v>
      </c>
      <c r="G123" s="22" t="s">
        <v>326</v>
      </c>
      <c r="H123" s="41">
        <v>0.62</v>
      </c>
      <c r="I123" s="22"/>
      <c r="J123" s="1" t="s">
        <v>211</v>
      </c>
      <c r="K123" s="22" t="s">
        <v>35</v>
      </c>
      <c r="L123" s="24" t="s">
        <v>30</v>
      </c>
      <c r="M123" s="25">
        <v>0.25</v>
      </c>
      <c r="N123" s="26">
        <v>0.41</v>
      </c>
      <c r="O123" s="27">
        <v>0.55000000000000004</v>
      </c>
      <c r="P123" s="25">
        <v>0.68</v>
      </c>
      <c r="Q123" s="26">
        <v>0.89</v>
      </c>
      <c r="R123" s="27">
        <v>0.92</v>
      </c>
      <c r="S123" s="25">
        <v>0.89</v>
      </c>
      <c r="T123" s="26">
        <v>0.92</v>
      </c>
      <c r="U123" s="27">
        <v>0.87</v>
      </c>
      <c r="V123" s="25">
        <v>0.71</v>
      </c>
      <c r="W123" s="26">
        <v>0.66</v>
      </c>
      <c r="X123" s="27">
        <v>0.75</v>
      </c>
      <c r="Y123" s="25">
        <v>0.7</v>
      </c>
      <c r="Z123" s="26">
        <v>0.68</v>
      </c>
      <c r="AA123" s="27">
        <v>0.64</v>
      </c>
      <c r="AB123" s="25">
        <v>0.57999999999999996</v>
      </c>
      <c r="AC123" s="26">
        <v>0.53</v>
      </c>
      <c r="AD123" s="28">
        <v>0.51</v>
      </c>
      <c r="AE123" s="29"/>
      <c r="AF123" s="26">
        <f t="shared" si="12"/>
        <v>0.4</v>
      </c>
      <c r="AG123" s="26">
        <f t="shared" si="13"/>
        <v>0.85000000000000009</v>
      </c>
      <c r="AH123" s="26">
        <f t="shared" si="14"/>
        <v>0.9</v>
      </c>
      <c r="AI123" s="26">
        <f t="shared" si="15"/>
        <v>0.70000000000000007</v>
      </c>
      <c r="AJ123" s="26">
        <f t="shared" si="16"/>
        <v>0.65</v>
      </c>
      <c r="AK123" s="26">
        <f t="shared" si="17"/>
        <v>0.55000000000000004</v>
      </c>
    </row>
    <row r="124" spans="1:37">
      <c r="B124" s="1" t="s">
        <v>327</v>
      </c>
      <c r="C124" s="31" t="s">
        <v>27</v>
      </c>
      <c r="D124" s="23">
        <v>200</v>
      </c>
      <c r="E124" s="22" t="s">
        <v>42</v>
      </c>
      <c r="F124" s="22" t="s">
        <v>136</v>
      </c>
      <c r="G124" s="22" t="s">
        <v>326</v>
      </c>
      <c r="H124" s="41">
        <v>0.62</v>
      </c>
      <c r="I124" s="22"/>
      <c r="J124" s="1" t="s">
        <v>243</v>
      </c>
      <c r="K124" s="22" t="s">
        <v>29</v>
      </c>
      <c r="L124" s="24" t="s">
        <v>126</v>
      </c>
      <c r="M124" s="25">
        <v>0.34</v>
      </c>
      <c r="N124" s="26">
        <v>0.51</v>
      </c>
      <c r="O124" s="27">
        <v>0.69</v>
      </c>
      <c r="P124" s="25">
        <v>0.73</v>
      </c>
      <c r="Q124" s="26">
        <v>0.94</v>
      </c>
      <c r="R124" s="27">
        <v>0.94</v>
      </c>
      <c r="S124" s="25">
        <v>0.93</v>
      </c>
      <c r="T124" s="26">
        <v>0.92</v>
      </c>
      <c r="U124" s="27">
        <v>0.87</v>
      </c>
      <c r="V124" s="25">
        <v>0.84</v>
      </c>
      <c r="W124" s="26">
        <v>0.88</v>
      </c>
      <c r="X124" s="27">
        <v>0.89</v>
      </c>
      <c r="Y124" s="25">
        <v>0.84</v>
      </c>
      <c r="Z124" s="26">
        <v>0.76</v>
      </c>
      <c r="AA124" s="27">
        <v>0.68</v>
      </c>
      <c r="AB124" s="25">
        <v>0.66</v>
      </c>
      <c r="AC124" s="26">
        <v>0.68</v>
      </c>
      <c r="AD124" s="28">
        <v>0.63</v>
      </c>
      <c r="AE124" s="29"/>
      <c r="AF124" s="26">
        <f t="shared" si="12"/>
        <v>0.5</v>
      </c>
      <c r="AG124" s="26">
        <f t="shared" si="13"/>
        <v>0.85000000000000009</v>
      </c>
      <c r="AH124" s="26">
        <f t="shared" si="14"/>
        <v>0.9</v>
      </c>
      <c r="AI124" s="26">
        <f t="shared" si="15"/>
        <v>0.85000000000000009</v>
      </c>
      <c r="AJ124" s="26">
        <f t="shared" si="16"/>
        <v>0.75</v>
      </c>
      <c r="AK124" s="26">
        <f t="shared" si="17"/>
        <v>0.65</v>
      </c>
    </row>
    <row r="125" spans="1:37">
      <c r="B125" s="1" t="s">
        <v>328</v>
      </c>
      <c r="C125" s="31" t="s">
        <v>27</v>
      </c>
      <c r="D125" s="23">
        <v>200</v>
      </c>
      <c r="E125" s="22" t="s">
        <v>42</v>
      </c>
      <c r="F125" s="22" t="s">
        <v>329</v>
      </c>
      <c r="G125" s="22" t="s">
        <v>326</v>
      </c>
      <c r="H125" s="41">
        <v>0.62</v>
      </c>
      <c r="I125" s="22"/>
      <c r="J125" s="1" t="s">
        <v>243</v>
      </c>
      <c r="K125" s="22" t="s">
        <v>29</v>
      </c>
      <c r="L125" s="24" t="s">
        <v>126</v>
      </c>
      <c r="M125" s="25">
        <v>0.35</v>
      </c>
      <c r="N125" s="26">
        <v>0.56999999999999995</v>
      </c>
      <c r="O125" s="27">
        <v>0.71</v>
      </c>
      <c r="P125" s="25">
        <v>0.76</v>
      </c>
      <c r="Q125" s="26">
        <v>0.97</v>
      </c>
      <c r="R125" s="27">
        <v>0.98</v>
      </c>
      <c r="S125" s="25">
        <v>0.96</v>
      </c>
      <c r="T125" s="26">
        <v>0.95</v>
      </c>
      <c r="U125" s="27">
        <v>0.91</v>
      </c>
      <c r="V125" s="25">
        <v>0.86</v>
      </c>
      <c r="W125" s="26">
        <v>0.87</v>
      </c>
      <c r="X125" s="27">
        <v>0.9</v>
      </c>
      <c r="Y125" s="25">
        <v>0.86</v>
      </c>
      <c r="Z125" s="26">
        <v>0.8</v>
      </c>
      <c r="AA125" s="27">
        <v>0.72</v>
      </c>
      <c r="AB125" s="25">
        <v>0.66</v>
      </c>
      <c r="AC125" s="26">
        <v>0.63</v>
      </c>
      <c r="AD125" s="28">
        <v>0.56000000000000005</v>
      </c>
      <c r="AE125" s="29"/>
      <c r="AF125" s="26">
        <f t="shared" si="12"/>
        <v>0.55000000000000004</v>
      </c>
      <c r="AG125" s="26">
        <f t="shared" si="13"/>
        <v>0.9</v>
      </c>
      <c r="AH125" s="26">
        <f t="shared" si="14"/>
        <v>0.95000000000000007</v>
      </c>
      <c r="AI125" s="26">
        <f t="shared" si="15"/>
        <v>0.9</v>
      </c>
      <c r="AJ125" s="26">
        <f t="shared" si="16"/>
        <v>0.8</v>
      </c>
      <c r="AK125" s="26">
        <f t="shared" si="17"/>
        <v>0.60000000000000009</v>
      </c>
    </row>
    <row r="126" spans="1:37">
      <c r="B126" s="1" t="s">
        <v>330</v>
      </c>
      <c r="C126" s="31" t="s">
        <v>27</v>
      </c>
      <c r="D126" s="23">
        <v>200</v>
      </c>
      <c r="E126" s="22" t="s">
        <v>42</v>
      </c>
      <c r="F126" s="22" t="s">
        <v>331</v>
      </c>
      <c r="G126" s="22" t="s">
        <v>326</v>
      </c>
      <c r="H126" s="41">
        <v>0.62</v>
      </c>
      <c r="I126" s="22"/>
      <c r="J126" s="1" t="s">
        <v>211</v>
      </c>
      <c r="K126" s="22" t="s">
        <v>35</v>
      </c>
      <c r="L126" s="24" t="s">
        <v>30</v>
      </c>
      <c r="M126" s="25">
        <v>0.3</v>
      </c>
      <c r="N126" s="26">
        <v>0.47</v>
      </c>
      <c r="O126" s="27">
        <v>0.69</v>
      </c>
      <c r="P126" s="25">
        <v>0.76</v>
      </c>
      <c r="Q126" s="26">
        <v>0.94</v>
      </c>
      <c r="R126" s="27">
        <v>0.97</v>
      </c>
      <c r="S126" s="25">
        <v>0.91</v>
      </c>
      <c r="T126" s="26">
        <v>0.86</v>
      </c>
      <c r="U126" s="27">
        <v>0.76</v>
      </c>
      <c r="V126" s="25">
        <v>0.67</v>
      </c>
      <c r="W126" s="26">
        <v>0.71</v>
      </c>
      <c r="X126" s="27">
        <v>0.78</v>
      </c>
      <c r="Y126" s="25">
        <v>0.72</v>
      </c>
      <c r="Z126" s="26">
        <v>0.73</v>
      </c>
      <c r="AA126" s="27">
        <v>0.69</v>
      </c>
      <c r="AB126" s="25">
        <v>0.64</v>
      </c>
      <c r="AC126" s="26">
        <v>0.56999999999999995</v>
      </c>
      <c r="AD126" s="28">
        <v>0.57999999999999996</v>
      </c>
      <c r="AE126" s="29"/>
      <c r="AF126" s="26">
        <f t="shared" si="12"/>
        <v>0.5</v>
      </c>
      <c r="AG126" s="26">
        <f t="shared" si="13"/>
        <v>0.9</v>
      </c>
      <c r="AH126" s="26">
        <f t="shared" si="14"/>
        <v>0.85000000000000009</v>
      </c>
      <c r="AI126" s="26">
        <f t="shared" si="15"/>
        <v>0.70000000000000007</v>
      </c>
      <c r="AJ126" s="26">
        <f t="shared" si="16"/>
        <v>0.70000000000000007</v>
      </c>
      <c r="AK126" s="26">
        <f t="shared" si="17"/>
        <v>0.60000000000000009</v>
      </c>
    </row>
    <row r="127" spans="1:37">
      <c r="B127" s="1" t="s">
        <v>332</v>
      </c>
      <c r="C127" s="31" t="s">
        <v>27</v>
      </c>
      <c r="D127" s="23">
        <v>200</v>
      </c>
      <c r="E127" s="22" t="s">
        <v>42</v>
      </c>
      <c r="F127" s="22" t="s">
        <v>21</v>
      </c>
      <c r="G127" s="22" t="s">
        <v>333</v>
      </c>
      <c r="H127" s="41">
        <v>0.46</v>
      </c>
      <c r="I127" s="22"/>
      <c r="J127" s="1" t="s">
        <v>211</v>
      </c>
      <c r="K127" s="22" t="s">
        <v>35</v>
      </c>
      <c r="L127" s="24" t="s">
        <v>30</v>
      </c>
      <c r="M127" s="25">
        <v>0.24</v>
      </c>
      <c r="N127" s="26">
        <v>0.38</v>
      </c>
      <c r="O127" s="27">
        <v>0.54</v>
      </c>
      <c r="P127" s="25">
        <v>0.69</v>
      </c>
      <c r="Q127" s="26">
        <v>0.9</v>
      </c>
      <c r="R127" s="27">
        <v>0.94</v>
      </c>
      <c r="S127" s="25">
        <v>0.89</v>
      </c>
      <c r="T127" s="26">
        <v>0.93</v>
      </c>
      <c r="U127" s="27">
        <v>0.88</v>
      </c>
      <c r="V127" s="25">
        <v>0.71</v>
      </c>
      <c r="W127" s="26">
        <v>0.65</v>
      </c>
      <c r="X127" s="27">
        <v>0.76</v>
      </c>
      <c r="Y127" s="25">
        <v>0.71</v>
      </c>
      <c r="Z127" s="26">
        <v>0.7</v>
      </c>
      <c r="AA127" s="27">
        <v>0.68</v>
      </c>
      <c r="AB127" s="25">
        <v>0.61</v>
      </c>
      <c r="AC127" s="26">
        <v>0.57999999999999996</v>
      </c>
      <c r="AD127" s="28">
        <v>0.55000000000000004</v>
      </c>
      <c r="AE127" s="29"/>
      <c r="AF127" s="26">
        <f t="shared" si="12"/>
        <v>0.4</v>
      </c>
      <c r="AG127" s="26">
        <f t="shared" si="13"/>
        <v>0.85000000000000009</v>
      </c>
      <c r="AH127" s="26">
        <f t="shared" si="14"/>
        <v>0.9</v>
      </c>
      <c r="AI127" s="26">
        <f t="shared" si="15"/>
        <v>0.70000000000000007</v>
      </c>
      <c r="AJ127" s="26">
        <f t="shared" si="16"/>
        <v>0.70000000000000007</v>
      </c>
      <c r="AK127" s="26">
        <f t="shared" si="17"/>
        <v>0.60000000000000009</v>
      </c>
    </row>
    <row r="128" spans="1:37">
      <c r="B128" s="1" t="s">
        <v>334</v>
      </c>
      <c r="C128" s="31" t="s">
        <v>27</v>
      </c>
      <c r="D128" s="23">
        <v>200</v>
      </c>
      <c r="E128" s="22" t="s">
        <v>42</v>
      </c>
      <c r="F128" s="22" t="s">
        <v>21</v>
      </c>
      <c r="G128" s="22" t="s">
        <v>335</v>
      </c>
      <c r="H128" s="41">
        <v>0.77</v>
      </c>
      <c r="I128" s="22"/>
      <c r="J128" s="1" t="s">
        <v>261</v>
      </c>
      <c r="K128" s="22" t="s">
        <v>35</v>
      </c>
      <c r="L128" s="24" t="s">
        <v>30</v>
      </c>
      <c r="M128" s="25">
        <v>0.26</v>
      </c>
      <c r="N128" s="26">
        <v>0.43</v>
      </c>
      <c r="O128" s="27">
        <v>0.55000000000000004</v>
      </c>
      <c r="P128" s="25">
        <v>0.68</v>
      </c>
      <c r="Q128" s="26">
        <v>0.89</v>
      </c>
      <c r="R128" s="27">
        <v>0.93</v>
      </c>
      <c r="S128" s="25">
        <v>0.88</v>
      </c>
      <c r="T128" s="26">
        <v>0.9</v>
      </c>
      <c r="U128" s="27">
        <v>0.85</v>
      </c>
      <c r="V128" s="25">
        <v>0.69</v>
      </c>
      <c r="W128" s="26">
        <v>0.64</v>
      </c>
      <c r="X128" s="27">
        <v>0.73</v>
      </c>
      <c r="Y128" s="25">
        <v>0.68</v>
      </c>
      <c r="Z128" s="26">
        <v>0.67</v>
      </c>
      <c r="AA128" s="27">
        <v>0.62</v>
      </c>
      <c r="AB128" s="25">
        <v>0.54</v>
      </c>
      <c r="AC128" s="26">
        <v>0.51</v>
      </c>
      <c r="AD128" s="28">
        <v>0.48</v>
      </c>
      <c r="AE128" s="29"/>
      <c r="AF128" s="26">
        <f t="shared" si="12"/>
        <v>0.4</v>
      </c>
      <c r="AG128" s="26">
        <f t="shared" si="13"/>
        <v>0.85000000000000009</v>
      </c>
      <c r="AH128" s="26">
        <f t="shared" si="14"/>
        <v>0.9</v>
      </c>
      <c r="AI128" s="26">
        <f t="shared" si="15"/>
        <v>0.70000000000000007</v>
      </c>
      <c r="AJ128" s="26">
        <f t="shared" si="16"/>
        <v>0.65</v>
      </c>
      <c r="AK128" s="26">
        <f t="shared" si="17"/>
        <v>0.5</v>
      </c>
    </row>
    <row r="129" spans="2:37">
      <c r="B129" s="1" t="s">
        <v>336</v>
      </c>
      <c r="C129" s="31" t="s">
        <v>27</v>
      </c>
      <c r="D129" s="23">
        <v>200</v>
      </c>
      <c r="E129" s="22" t="s">
        <v>21</v>
      </c>
      <c r="F129" s="22" t="s">
        <v>136</v>
      </c>
      <c r="G129" s="22" t="s">
        <v>326</v>
      </c>
      <c r="H129" s="41">
        <v>0.62</v>
      </c>
      <c r="I129" s="22"/>
      <c r="J129" s="1" t="s">
        <v>137</v>
      </c>
      <c r="K129" s="22" t="s">
        <v>29</v>
      </c>
      <c r="L129" s="24" t="s">
        <v>126</v>
      </c>
      <c r="M129" s="25">
        <v>0.2</v>
      </c>
      <c r="N129" s="26">
        <v>0.32</v>
      </c>
      <c r="O129" s="27">
        <v>0.59</v>
      </c>
      <c r="P129" s="25">
        <v>0.82</v>
      </c>
      <c r="Q129" s="26">
        <v>0.95</v>
      </c>
      <c r="R129" s="27">
        <v>1.04</v>
      </c>
      <c r="S129" s="25">
        <v>1.03</v>
      </c>
      <c r="T129" s="26">
        <v>0.98</v>
      </c>
      <c r="U129" s="27">
        <v>0.95</v>
      </c>
      <c r="V129" s="25">
        <v>0.9</v>
      </c>
      <c r="W129" s="26">
        <v>0.92</v>
      </c>
      <c r="X129" s="27">
        <v>0.93</v>
      </c>
      <c r="Y129" s="25">
        <v>0.88</v>
      </c>
      <c r="Z129" s="26">
        <v>0.79</v>
      </c>
      <c r="AA129" s="27">
        <v>0.72</v>
      </c>
      <c r="AB129" s="25">
        <v>0.73</v>
      </c>
      <c r="AC129" s="26">
        <v>0.73</v>
      </c>
      <c r="AD129" s="28">
        <v>0.66</v>
      </c>
      <c r="AE129" s="29"/>
      <c r="AF129" s="26">
        <f t="shared" si="12"/>
        <v>0.35000000000000003</v>
      </c>
      <c r="AG129" s="26">
        <f t="shared" si="13"/>
        <v>0.95000000000000007</v>
      </c>
      <c r="AH129" s="26">
        <f t="shared" si="14"/>
        <v>1</v>
      </c>
      <c r="AI129" s="26">
        <f t="shared" si="15"/>
        <v>0.9</v>
      </c>
      <c r="AJ129" s="26">
        <f t="shared" si="16"/>
        <v>0.8</v>
      </c>
      <c r="AK129" s="26">
        <f t="shared" si="17"/>
        <v>0.70000000000000007</v>
      </c>
    </row>
    <row r="130" spans="2:37">
      <c r="B130" s="1" t="s">
        <v>337</v>
      </c>
      <c r="C130" s="31" t="s">
        <v>27</v>
      </c>
      <c r="D130" s="23">
        <v>200</v>
      </c>
      <c r="E130" s="22" t="s">
        <v>21</v>
      </c>
      <c r="F130" s="22" t="s">
        <v>329</v>
      </c>
      <c r="G130" s="22"/>
      <c r="H130" s="41"/>
      <c r="I130" s="22"/>
      <c r="J130" s="1" t="s">
        <v>72</v>
      </c>
      <c r="K130" s="22" t="s">
        <v>57</v>
      </c>
      <c r="L130" s="24" t="s">
        <v>58</v>
      </c>
      <c r="M130" s="25">
        <v>0.2</v>
      </c>
      <c r="N130" s="26">
        <v>0.31</v>
      </c>
      <c r="O130" s="27">
        <v>0.53</v>
      </c>
      <c r="P130" s="25">
        <v>0.79</v>
      </c>
      <c r="Q130" s="26">
        <v>0.9</v>
      </c>
      <c r="R130" s="27">
        <v>1.01</v>
      </c>
      <c r="S130" s="25">
        <v>1.03</v>
      </c>
      <c r="T130" s="26">
        <v>1.03</v>
      </c>
      <c r="U130" s="27">
        <v>0.99</v>
      </c>
      <c r="V130" s="25">
        <v>0.94</v>
      </c>
      <c r="W130" s="26">
        <v>0.91</v>
      </c>
      <c r="X130" s="27">
        <v>0.95</v>
      </c>
      <c r="Y130" s="25">
        <v>0.99</v>
      </c>
      <c r="Z130" s="26">
        <v>0.97</v>
      </c>
      <c r="AA130" s="27">
        <v>0.97</v>
      </c>
      <c r="AB130" s="25">
        <v>0.94</v>
      </c>
      <c r="AC130" s="26">
        <v>0.96</v>
      </c>
      <c r="AD130" s="28">
        <v>0.91</v>
      </c>
      <c r="AE130" s="29"/>
      <c r="AF130" s="26">
        <f t="shared" si="12"/>
        <v>0.35000000000000003</v>
      </c>
      <c r="AG130" s="26">
        <f t="shared" si="13"/>
        <v>0.9</v>
      </c>
      <c r="AH130" s="26">
        <f t="shared" si="14"/>
        <v>1</v>
      </c>
      <c r="AI130" s="26">
        <f t="shared" si="15"/>
        <v>0.95000000000000007</v>
      </c>
      <c r="AJ130" s="26">
        <f t="shared" si="16"/>
        <v>1</v>
      </c>
      <c r="AK130" s="26">
        <f t="shared" si="17"/>
        <v>0.95000000000000007</v>
      </c>
    </row>
    <row r="131" spans="2:37">
      <c r="B131" s="1" t="s">
        <v>338</v>
      </c>
      <c r="C131" s="31" t="s">
        <v>89</v>
      </c>
      <c r="D131" s="23">
        <v>200</v>
      </c>
      <c r="E131" s="22" t="s">
        <v>42</v>
      </c>
      <c r="F131" s="22" t="s">
        <v>21</v>
      </c>
      <c r="G131" s="22" t="s">
        <v>326</v>
      </c>
      <c r="H131" s="41">
        <v>0.62</v>
      </c>
      <c r="I131" s="22"/>
      <c r="J131" s="1" t="s">
        <v>211</v>
      </c>
      <c r="K131" s="22" t="s">
        <v>35</v>
      </c>
      <c r="L131" s="24" t="s">
        <v>30</v>
      </c>
      <c r="M131" s="25">
        <v>0.22</v>
      </c>
      <c r="N131" s="26">
        <v>0.36</v>
      </c>
      <c r="O131" s="27">
        <v>0.5</v>
      </c>
      <c r="P131" s="25">
        <v>0.67</v>
      </c>
      <c r="Q131" s="26">
        <v>0.87</v>
      </c>
      <c r="R131" s="27">
        <v>0.93</v>
      </c>
      <c r="S131" s="25">
        <v>0.89</v>
      </c>
      <c r="T131" s="26">
        <v>0.93</v>
      </c>
      <c r="U131" s="27">
        <v>0.87</v>
      </c>
      <c r="V131" s="25">
        <v>0.68</v>
      </c>
      <c r="W131" s="26">
        <v>0.61</v>
      </c>
      <c r="X131" s="27">
        <v>0.73</v>
      </c>
      <c r="Y131" s="25">
        <v>0.7</v>
      </c>
      <c r="Z131" s="26">
        <v>0.69</v>
      </c>
      <c r="AA131" s="27">
        <v>0.66</v>
      </c>
      <c r="AB131" s="25">
        <v>0.59</v>
      </c>
      <c r="AC131" s="26">
        <v>0.54</v>
      </c>
      <c r="AD131" s="28">
        <v>0.53</v>
      </c>
      <c r="AE131" s="29"/>
      <c r="AF131" s="26">
        <f t="shared" si="12"/>
        <v>0.35000000000000003</v>
      </c>
      <c r="AG131" s="26">
        <f t="shared" si="13"/>
        <v>0.8</v>
      </c>
      <c r="AH131" s="26">
        <f t="shared" si="14"/>
        <v>0.9</v>
      </c>
      <c r="AI131" s="26">
        <f t="shared" si="15"/>
        <v>0.65</v>
      </c>
      <c r="AJ131" s="26">
        <f t="shared" si="16"/>
        <v>0.70000000000000007</v>
      </c>
      <c r="AK131" s="26">
        <f t="shared" si="17"/>
        <v>0.55000000000000004</v>
      </c>
    </row>
    <row r="132" spans="2:37">
      <c r="B132" s="1" t="s">
        <v>339</v>
      </c>
      <c r="C132" s="31" t="s">
        <v>89</v>
      </c>
      <c r="D132" s="23">
        <v>200</v>
      </c>
      <c r="E132" s="22" t="s">
        <v>42</v>
      </c>
      <c r="F132" s="22" t="s">
        <v>136</v>
      </c>
      <c r="G132" s="22" t="s">
        <v>326</v>
      </c>
      <c r="H132" s="41">
        <v>0.62</v>
      </c>
      <c r="I132" s="22"/>
      <c r="J132" s="1" t="s">
        <v>137</v>
      </c>
      <c r="K132" s="22" t="s">
        <v>29</v>
      </c>
      <c r="L132" s="24" t="s">
        <v>58</v>
      </c>
      <c r="M132" s="25">
        <v>0.32</v>
      </c>
      <c r="N132" s="26">
        <v>0.5</v>
      </c>
      <c r="O132" s="27">
        <v>0.68</v>
      </c>
      <c r="P132" s="25">
        <v>0.78</v>
      </c>
      <c r="Q132" s="26">
        <v>0.98</v>
      </c>
      <c r="R132" s="27">
        <v>1.01</v>
      </c>
      <c r="S132" s="25">
        <v>1</v>
      </c>
      <c r="T132" s="26">
        <v>0.98</v>
      </c>
      <c r="U132" s="27">
        <v>0.93</v>
      </c>
      <c r="V132" s="25">
        <v>0.89</v>
      </c>
      <c r="W132" s="26">
        <v>0.94</v>
      </c>
      <c r="X132" s="27">
        <v>0.96</v>
      </c>
      <c r="Y132" s="25">
        <v>0.92</v>
      </c>
      <c r="Z132" s="26">
        <v>0.84</v>
      </c>
      <c r="AA132" s="27">
        <v>0.74</v>
      </c>
      <c r="AB132" s="25">
        <v>0.72</v>
      </c>
      <c r="AC132" s="26">
        <v>0.74</v>
      </c>
      <c r="AD132" s="28">
        <v>0.69</v>
      </c>
      <c r="AE132" s="29"/>
      <c r="AF132" s="26">
        <f t="shared" si="12"/>
        <v>0.5</v>
      </c>
      <c r="AG132" s="26">
        <f t="shared" si="13"/>
        <v>0.9</v>
      </c>
      <c r="AH132" s="26">
        <f t="shared" si="14"/>
        <v>0.95000000000000007</v>
      </c>
      <c r="AI132" s="26">
        <f t="shared" si="15"/>
        <v>0.95000000000000007</v>
      </c>
      <c r="AJ132" s="26">
        <f t="shared" si="16"/>
        <v>0.85000000000000009</v>
      </c>
      <c r="AK132" s="26">
        <f t="shared" si="17"/>
        <v>0.70000000000000007</v>
      </c>
    </row>
    <row r="133" spans="2:37">
      <c r="B133" s="1" t="s">
        <v>340</v>
      </c>
      <c r="C133" s="31" t="s">
        <v>89</v>
      </c>
      <c r="D133" s="23">
        <v>200</v>
      </c>
      <c r="E133" s="22" t="s">
        <v>42</v>
      </c>
      <c r="F133" s="22" t="s">
        <v>329</v>
      </c>
      <c r="G133" s="22" t="s">
        <v>326</v>
      </c>
      <c r="H133" s="41">
        <v>0.62</v>
      </c>
      <c r="I133" s="22"/>
      <c r="J133" s="1" t="s">
        <v>319</v>
      </c>
      <c r="K133" s="22" t="s">
        <v>57</v>
      </c>
      <c r="L133" s="24" t="s">
        <v>58</v>
      </c>
      <c r="M133" s="25">
        <v>0.31</v>
      </c>
      <c r="N133" s="26">
        <v>0.5</v>
      </c>
      <c r="O133" s="27">
        <v>0.69</v>
      </c>
      <c r="P133" s="25">
        <v>0.82</v>
      </c>
      <c r="Q133" s="26">
        <v>1.03</v>
      </c>
      <c r="R133" s="27">
        <v>1.06</v>
      </c>
      <c r="S133" s="25">
        <v>1.04</v>
      </c>
      <c r="T133" s="26">
        <v>1.03</v>
      </c>
      <c r="U133" s="27">
        <v>0.98</v>
      </c>
      <c r="V133" s="25">
        <v>0.93</v>
      </c>
      <c r="W133" s="26">
        <v>0.93</v>
      </c>
      <c r="X133" s="27">
        <v>0.97</v>
      </c>
      <c r="Y133" s="25">
        <v>0.94</v>
      </c>
      <c r="Z133" s="26">
        <v>0.89</v>
      </c>
      <c r="AA133" s="27">
        <v>0.8</v>
      </c>
      <c r="AB133" s="25">
        <v>0.74</v>
      </c>
      <c r="AC133" s="26">
        <v>0.71</v>
      </c>
      <c r="AD133" s="28">
        <v>0.66</v>
      </c>
      <c r="AE133" s="29"/>
      <c r="AF133" s="26">
        <f t="shared" si="12"/>
        <v>0.5</v>
      </c>
      <c r="AG133" s="26">
        <f t="shared" si="13"/>
        <v>0.95000000000000007</v>
      </c>
      <c r="AH133" s="26">
        <f t="shared" si="14"/>
        <v>1</v>
      </c>
      <c r="AI133" s="26">
        <f t="shared" si="15"/>
        <v>0.95000000000000007</v>
      </c>
      <c r="AJ133" s="26">
        <f t="shared" si="16"/>
        <v>0.9</v>
      </c>
      <c r="AK133" s="26">
        <f t="shared" si="17"/>
        <v>0.70000000000000007</v>
      </c>
    </row>
    <row r="134" spans="2:37">
      <c r="B134" s="1" t="s">
        <v>341</v>
      </c>
      <c r="C134" s="31" t="s">
        <v>342</v>
      </c>
      <c r="D134" s="23">
        <v>200</v>
      </c>
      <c r="E134" s="22" t="s">
        <v>42</v>
      </c>
      <c r="F134" s="22" t="s">
        <v>21</v>
      </c>
      <c r="G134" s="22"/>
      <c r="H134" s="41"/>
      <c r="I134" s="22"/>
      <c r="J134" s="1" t="s">
        <v>211</v>
      </c>
      <c r="K134" s="22" t="s">
        <v>35</v>
      </c>
      <c r="L134" s="24" t="s">
        <v>30</v>
      </c>
      <c r="M134" s="25">
        <v>0.28000000000000003</v>
      </c>
      <c r="N134" s="26">
        <v>0.44</v>
      </c>
      <c r="O134" s="27">
        <v>0.59</v>
      </c>
      <c r="P134" s="25">
        <v>0.67</v>
      </c>
      <c r="Q134" s="26">
        <v>0.87</v>
      </c>
      <c r="R134" s="27">
        <v>0.88</v>
      </c>
      <c r="S134" s="25">
        <v>0.85</v>
      </c>
      <c r="T134" s="26">
        <v>0.87</v>
      </c>
      <c r="U134" s="27">
        <v>0.85</v>
      </c>
      <c r="V134" s="25">
        <v>0.71</v>
      </c>
      <c r="W134" s="26">
        <v>0.67</v>
      </c>
      <c r="X134" s="27">
        <v>0.74</v>
      </c>
      <c r="Y134" s="25">
        <v>0.71</v>
      </c>
      <c r="Z134" s="26">
        <v>0.69</v>
      </c>
      <c r="AA134" s="27">
        <v>0.67</v>
      </c>
      <c r="AB134" s="25">
        <v>0.61</v>
      </c>
      <c r="AC134" s="26">
        <v>0.56999999999999995</v>
      </c>
      <c r="AD134" s="28">
        <v>0.51</v>
      </c>
      <c r="AE134" s="29"/>
      <c r="AF134" s="26">
        <f t="shared" si="12"/>
        <v>0.45</v>
      </c>
      <c r="AG134" s="26">
        <f t="shared" si="13"/>
        <v>0.8</v>
      </c>
      <c r="AH134" s="26">
        <f t="shared" si="14"/>
        <v>0.85000000000000009</v>
      </c>
      <c r="AI134" s="26">
        <f t="shared" si="15"/>
        <v>0.70000000000000007</v>
      </c>
      <c r="AJ134" s="26">
        <f t="shared" si="16"/>
        <v>0.70000000000000007</v>
      </c>
      <c r="AK134" s="26">
        <f t="shared" si="17"/>
        <v>0.55000000000000004</v>
      </c>
    </row>
    <row r="135" spans="2:37">
      <c r="B135" s="1" t="s">
        <v>343</v>
      </c>
      <c r="C135" s="31" t="s">
        <v>27</v>
      </c>
      <c r="D135" s="23">
        <v>200</v>
      </c>
      <c r="E135" s="22" t="s">
        <v>42</v>
      </c>
      <c r="F135" s="22" t="s">
        <v>21</v>
      </c>
      <c r="G135" s="22"/>
      <c r="H135" s="41"/>
      <c r="I135" s="22"/>
      <c r="J135" s="1" t="s">
        <v>243</v>
      </c>
      <c r="K135" s="22" t="s">
        <v>29</v>
      </c>
      <c r="L135" s="24" t="s">
        <v>30</v>
      </c>
      <c r="M135" s="25">
        <v>0.23</v>
      </c>
      <c r="N135" s="26">
        <v>0.4</v>
      </c>
      <c r="O135" s="27">
        <v>0.55000000000000004</v>
      </c>
      <c r="P135" s="25">
        <v>0.69</v>
      </c>
      <c r="Q135" s="26">
        <v>0.89</v>
      </c>
      <c r="R135" s="27">
        <v>0.94</v>
      </c>
      <c r="S135" s="25">
        <v>0.89</v>
      </c>
      <c r="T135" s="26">
        <v>0.94</v>
      </c>
      <c r="U135" s="27">
        <v>0.92</v>
      </c>
      <c r="V135" s="25">
        <v>0.74</v>
      </c>
      <c r="W135" s="26">
        <v>0.67</v>
      </c>
      <c r="X135" s="27">
        <v>0.77</v>
      </c>
      <c r="Y135" s="25">
        <v>0.77</v>
      </c>
      <c r="Z135" s="26">
        <v>0.75</v>
      </c>
      <c r="AA135" s="27">
        <v>0.78</v>
      </c>
      <c r="AB135" s="25">
        <v>0.73</v>
      </c>
      <c r="AC135" s="26">
        <v>0.7</v>
      </c>
      <c r="AD135" s="28">
        <v>0.68</v>
      </c>
      <c r="AE135" s="29"/>
      <c r="AF135" s="26">
        <f t="shared" si="12"/>
        <v>0.4</v>
      </c>
      <c r="AG135" s="26">
        <f t="shared" si="13"/>
        <v>0.85000000000000009</v>
      </c>
      <c r="AH135" s="26">
        <f t="shared" si="14"/>
        <v>0.9</v>
      </c>
      <c r="AI135" s="26">
        <f t="shared" si="15"/>
        <v>0.75</v>
      </c>
      <c r="AJ135" s="26">
        <f t="shared" si="16"/>
        <v>0.75</v>
      </c>
      <c r="AK135" s="26">
        <f t="shared" si="17"/>
        <v>0.70000000000000007</v>
      </c>
    </row>
    <row r="136" spans="2:37">
      <c r="B136" s="1" t="s">
        <v>344</v>
      </c>
      <c r="C136" s="31" t="s">
        <v>27</v>
      </c>
      <c r="D136" s="23">
        <v>200</v>
      </c>
      <c r="E136" s="22" t="s">
        <v>42</v>
      </c>
      <c r="F136" s="22" t="s">
        <v>329</v>
      </c>
      <c r="G136" s="22"/>
      <c r="H136" s="41"/>
      <c r="I136" s="22"/>
      <c r="J136" s="1" t="s">
        <v>345</v>
      </c>
      <c r="K136" s="22" t="s">
        <v>57</v>
      </c>
      <c r="L136" s="24" t="s">
        <v>58</v>
      </c>
      <c r="M136" s="25">
        <v>0.34</v>
      </c>
      <c r="N136" s="26">
        <v>0.53</v>
      </c>
      <c r="O136" s="27">
        <v>0.72</v>
      </c>
      <c r="P136" s="25">
        <v>0.8</v>
      </c>
      <c r="Q136" s="26">
        <v>1</v>
      </c>
      <c r="R136" s="27">
        <v>1.03</v>
      </c>
      <c r="S136" s="25">
        <v>1</v>
      </c>
      <c r="T136" s="26">
        <v>1.01</v>
      </c>
      <c r="U136" s="27">
        <v>0.97</v>
      </c>
      <c r="V136" s="25">
        <v>0.91</v>
      </c>
      <c r="W136" s="26">
        <v>0.91</v>
      </c>
      <c r="X136" s="27">
        <v>0.98</v>
      </c>
      <c r="Y136" s="25">
        <v>0.98</v>
      </c>
      <c r="Z136" s="26">
        <v>0.96</v>
      </c>
      <c r="AA136" s="27">
        <v>0.93</v>
      </c>
      <c r="AB136" s="25">
        <v>0.91</v>
      </c>
      <c r="AC136" s="26">
        <v>0.9</v>
      </c>
      <c r="AD136" s="28">
        <v>0.84</v>
      </c>
      <c r="AE136" s="29"/>
      <c r="AF136" s="26">
        <f t="shared" si="12"/>
        <v>0.55000000000000004</v>
      </c>
      <c r="AG136" s="26">
        <f t="shared" si="13"/>
        <v>0.95000000000000007</v>
      </c>
      <c r="AH136" s="26">
        <f t="shared" si="14"/>
        <v>1</v>
      </c>
      <c r="AI136" s="26">
        <f t="shared" si="15"/>
        <v>0.95000000000000007</v>
      </c>
      <c r="AJ136" s="26">
        <f t="shared" si="16"/>
        <v>0.95000000000000007</v>
      </c>
      <c r="AK136" s="26">
        <f t="shared" si="17"/>
        <v>0.9</v>
      </c>
    </row>
    <row r="137" spans="2:37">
      <c r="B137" s="1" t="s">
        <v>346</v>
      </c>
      <c r="C137" s="31" t="s">
        <v>98</v>
      </c>
      <c r="D137" s="23">
        <v>200</v>
      </c>
      <c r="E137" s="22" t="s">
        <v>20</v>
      </c>
      <c r="F137" s="22" t="s">
        <v>213</v>
      </c>
      <c r="G137" s="22"/>
      <c r="H137" s="41"/>
      <c r="I137" s="22" t="s">
        <v>91</v>
      </c>
      <c r="J137" s="1" t="s">
        <v>347</v>
      </c>
      <c r="K137" s="22" t="s">
        <v>23</v>
      </c>
      <c r="L137" s="24" t="s">
        <v>105</v>
      </c>
      <c r="M137" s="25">
        <v>0.17</v>
      </c>
      <c r="N137" s="26">
        <v>0.25</v>
      </c>
      <c r="O137" s="27">
        <v>0.23</v>
      </c>
      <c r="P137" s="25">
        <v>0.25</v>
      </c>
      <c r="Q137" s="26">
        <v>0.27</v>
      </c>
      <c r="R137" s="27">
        <v>0.34</v>
      </c>
      <c r="S137" s="25">
        <v>0.42</v>
      </c>
      <c r="T137" s="26">
        <v>0.51</v>
      </c>
      <c r="U137" s="27">
        <v>0.57999999999999996</v>
      </c>
      <c r="V137" s="25">
        <v>0.66</v>
      </c>
      <c r="W137" s="26">
        <v>0.72</v>
      </c>
      <c r="X137" s="27">
        <v>0.74</v>
      </c>
      <c r="Y137" s="25">
        <v>0.77</v>
      </c>
      <c r="Z137" s="26">
        <v>0.76</v>
      </c>
      <c r="AA137" s="27">
        <v>0.71399999999999997</v>
      </c>
      <c r="AB137" s="25">
        <v>0.66</v>
      </c>
      <c r="AC137" s="26">
        <v>0.6</v>
      </c>
      <c r="AD137" s="28">
        <v>0.54</v>
      </c>
      <c r="AE137" s="29"/>
      <c r="AF137" s="26">
        <f t="shared" si="12"/>
        <v>0.2</v>
      </c>
      <c r="AG137" s="26">
        <f t="shared" si="13"/>
        <v>0.30000000000000004</v>
      </c>
      <c r="AH137" s="26">
        <f t="shared" si="14"/>
        <v>0.5</v>
      </c>
      <c r="AI137" s="26">
        <f t="shared" si="15"/>
        <v>0.70000000000000007</v>
      </c>
      <c r="AJ137" s="26">
        <f t="shared" si="16"/>
        <v>0.75</v>
      </c>
      <c r="AK137" s="26">
        <f t="shared" si="17"/>
        <v>0.60000000000000009</v>
      </c>
    </row>
    <row r="138" spans="2:37">
      <c r="B138" s="1" t="s">
        <v>349</v>
      </c>
      <c r="C138" s="31" t="s">
        <v>348</v>
      </c>
      <c r="D138" s="23">
        <v>200</v>
      </c>
      <c r="E138" s="22" t="s">
        <v>42</v>
      </c>
      <c r="F138" s="22" t="s">
        <v>21</v>
      </c>
      <c r="G138" s="22"/>
      <c r="H138" s="41"/>
      <c r="I138" s="22"/>
      <c r="J138" s="1" t="s">
        <v>165</v>
      </c>
      <c r="K138" s="22" t="s">
        <v>35</v>
      </c>
      <c r="L138" s="24" t="s">
        <v>30</v>
      </c>
      <c r="M138" s="25">
        <v>0.15</v>
      </c>
      <c r="N138" s="26">
        <v>0.3</v>
      </c>
      <c r="O138" s="27">
        <v>0.53</v>
      </c>
      <c r="P138" s="25">
        <v>0.7</v>
      </c>
      <c r="Q138" s="26">
        <v>0.9</v>
      </c>
      <c r="R138" s="27">
        <v>0.9</v>
      </c>
      <c r="S138" s="25">
        <v>0.88</v>
      </c>
      <c r="T138" s="26">
        <v>0.91</v>
      </c>
      <c r="U138" s="27">
        <v>0.9</v>
      </c>
      <c r="V138" s="25">
        <v>0.74</v>
      </c>
      <c r="W138" s="26">
        <v>0.61</v>
      </c>
      <c r="X138" s="27">
        <v>0.72</v>
      </c>
      <c r="Y138" s="25">
        <v>0.76</v>
      </c>
      <c r="Z138" s="26">
        <v>0.7</v>
      </c>
      <c r="AA138" s="27">
        <v>0.78</v>
      </c>
      <c r="AB138" s="25">
        <v>0.76</v>
      </c>
      <c r="AC138" s="26">
        <v>0.75</v>
      </c>
      <c r="AD138" s="28">
        <v>0.76</v>
      </c>
      <c r="AE138" s="29"/>
      <c r="AF138" s="26">
        <f t="shared" si="12"/>
        <v>0.35000000000000003</v>
      </c>
      <c r="AG138" s="26">
        <f t="shared" si="13"/>
        <v>0.85000000000000009</v>
      </c>
      <c r="AH138" s="26">
        <f t="shared" si="14"/>
        <v>0.9</v>
      </c>
      <c r="AI138" s="26">
        <f t="shared" si="15"/>
        <v>0.70000000000000007</v>
      </c>
      <c r="AJ138" s="26">
        <f t="shared" si="16"/>
        <v>0.75</v>
      </c>
      <c r="AK138" s="26">
        <f t="shared" si="17"/>
        <v>0.75</v>
      </c>
    </row>
    <row r="139" spans="2:37">
      <c r="B139" s="1" t="s">
        <v>350</v>
      </c>
      <c r="C139" s="31" t="s">
        <v>348</v>
      </c>
      <c r="D139" s="23">
        <v>200</v>
      </c>
      <c r="E139" s="22" t="s">
        <v>21</v>
      </c>
      <c r="F139" s="22" t="s">
        <v>329</v>
      </c>
      <c r="G139" s="22"/>
      <c r="H139" s="41"/>
      <c r="I139" s="22"/>
      <c r="J139" s="1" t="s">
        <v>72</v>
      </c>
      <c r="K139" s="22" t="s">
        <v>57</v>
      </c>
      <c r="L139" s="24" t="s">
        <v>58</v>
      </c>
      <c r="M139" s="25">
        <v>0.18</v>
      </c>
      <c r="N139" s="26">
        <v>0.28000000000000003</v>
      </c>
      <c r="O139" s="27">
        <v>0.51</v>
      </c>
      <c r="P139" s="25">
        <v>0.78</v>
      </c>
      <c r="Q139" s="26">
        <v>0.89</v>
      </c>
      <c r="R139" s="27">
        <v>0.98</v>
      </c>
      <c r="S139" s="25">
        <v>1.03</v>
      </c>
      <c r="T139" s="26">
        <v>1.01</v>
      </c>
      <c r="U139" s="27">
        <v>1</v>
      </c>
      <c r="V139" s="25">
        <v>0.95</v>
      </c>
      <c r="W139" s="26">
        <v>0.87</v>
      </c>
      <c r="X139" s="27">
        <v>0.96</v>
      </c>
      <c r="Y139" s="25">
        <v>1.02</v>
      </c>
      <c r="Z139" s="26">
        <v>1</v>
      </c>
      <c r="AA139" s="27">
        <v>0.99</v>
      </c>
      <c r="AB139" s="25">
        <v>1.03</v>
      </c>
      <c r="AC139" s="26">
        <v>1.05</v>
      </c>
      <c r="AD139" s="28">
        <v>1.04</v>
      </c>
      <c r="AE139" s="29"/>
      <c r="AF139" s="26">
        <f t="shared" si="12"/>
        <v>0.30000000000000004</v>
      </c>
      <c r="AG139" s="26">
        <f t="shared" si="13"/>
        <v>0.9</v>
      </c>
      <c r="AH139" s="26">
        <f t="shared" si="14"/>
        <v>1</v>
      </c>
      <c r="AI139" s="26">
        <f t="shared" si="15"/>
        <v>0.95000000000000007</v>
      </c>
      <c r="AJ139" s="26">
        <f t="shared" si="16"/>
        <v>1</v>
      </c>
      <c r="AK139" s="26">
        <f t="shared" si="17"/>
        <v>1</v>
      </c>
    </row>
    <row r="140" spans="2:37">
      <c r="B140" s="1" t="s">
        <v>353</v>
      </c>
      <c r="C140" s="31" t="s">
        <v>159</v>
      </c>
      <c r="D140" s="22">
        <v>200</v>
      </c>
      <c r="E140" s="22" t="s">
        <v>21</v>
      </c>
      <c r="F140" s="22" t="s">
        <v>351</v>
      </c>
      <c r="G140" s="22"/>
      <c r="H140" s="22"/>
      <c r="I140" s="22"/>
      <c r="J140" s="1" t="s">
        <v>69</v>
      </c>
      <c r="K140" s="22" t="s">
        <v>57</v>
      </c>
      <c r="L140" s="3" t="s">
        <v>58</v>
      </c>
      <c r="M140" s="25">
        <v>0.23</v>
      </c>
      <c r="N140" s="26">
        <v>0.35</v>
      </c>
      <c r="O140" s="27">
        <v>0.57999999999999996</v>
      </c>
      <c r="P140" s="25">
        <v>0.76</v>
      </c>
      <c r="Q140" s="26">
        <v>0.97</v>
      </c>
      <c r="R140" s="27">
        <v>0.98</v>
      </c>
      <c r="S140" s="25">
        <v>1</v>
      </c>
      <c r="T140" s="26">
        <v>1.01</v>
      </c>
      <c r="U140" s="27">
        <v>0.97</v>
      </c>
      <c r="V140" s="25">
        <v>0.92</v>
      </c>
      <c r="W140" s="26">
        <v>0.85</v>
      </c>
      <c r="X140" s="27">
        <v>0.97</v>
      </c>
      <c r="Y140" s="25">
        <v>0.98</v>
      </c>
      <c r="Z140" s="26">
        <v>0.98</v>
      </c>
      <c r="AA140" s="27">
        <v>0.95</v>
      </c>
      <c r="AB140" s="25">
        <v>0.89</v>
      </c>
      <c r="AC140" s="26">
        <v>0.87</v>
      </c>
      <c r="AD140" s="28">
        <v>0.84</v>
      </c>
      <c r="AF140" s="26">
        <f t="shared" si="12"/>
        <v>0.4</v>
      </c>
      <c r="AG140" s="26">
        <f t="shared" si="13"/>
        <v>0.9</v>
      </c>
      <c r="AH140" s="26">
        <f t="shared" si="14"/>
        <v>1</v>
      </c>
      <c r="AI140" s="26">
        <f t="shared" si="15"/>
        <v>0.9</v>
      </c>
      <c r="AJ140" s="26">
        <f t="shared" si="16"/>
        <v>0.95000000000000007</v>
      </c>
      <c r="AK140" s="26">
        <f t="shared" si="17"/>
        <v>0.85000000000000009</v>
      </c>
    </row>
    <row r="141" spans="2:37">
      <c r="B141" s="1" t="s">
        <v>354</v>
      </c>
      <c r="C141" s="31" t="s">
        <v>27</v>
      </c>
      <c r="D141" s="22">
        <v>200</v>
      </c>
      <c r="E141" s="22" t="s">
        <v>42</v>
      </c>
      <c r="F141" s="22" t="s">
        <v>351</v>
      </c>
      <c r="G141" s="22"/>
      <c r="H141" s="22"/>
      <c r="I141" s="22"/>
      <c r="J141" s="1" t="s">
        <v>79</v>
      </c>
      <c r="K141" s="22" t="s">
        <v>57</v>
      </c>
      <c r="L141" s="3" t="s">
        <v>58</v>
      </c>
      <c r="M141" s="25">
        <v>0.3</v>
      </c>
      <c r="N141" s="26">
        <v>0.48</v>
      </c>
      <c r="O141" s="27">
        <v>0.72</v>
      </c>
      <c r="P141" s="25">
        <v>0.8</v>
      </c>
      <c r="Q141" s="26">
        <v>0.98</v>
      </c>
      <c r="R141" s="27">
        <v>0.92</v>
      </c>
      <c r="S141" s="25">
        <v>0.95</v>
      </c>
      <c r="T141" s="26">
        <v>0.95</v>
      </c>
      <c r="U141" s="27">
        <v>0.9</v>
      </c>
      <c r="V141" s="25">
        <v>0.88</v>
      </c>
      <c r="W141" s="26">
        <v>0.92</v>
      </c>
      <c r="X141" s="27">
        <v>0.97</v>
      </c>
      <c r="Y141" s="25">
        <v>0.96</v>
      </c>
      <c r="Z141" s="26">
        <v>0.93</v>
      </c>
      <c r="AA141" s="27">
        <v>0.86</v>
      </c>
      <c r="AB141" s="25">
        <v>0.82</v>
      </c>
      <c r="AC141" s="26">
        <v>0.8</v>
      </c>
      <c r="AD141" s="28">
        <v>0.79</v>
      </c>
      <c r="AF141" s="26">
        <f t="shared" si="12"/>
        <v>0.5</v>
      </c>
      <c r="AG141" s="26">
        <f t="shared" si="13"/>
        <v>0.9</v>
      </c>
      <c r="AH141" s="26">
        <f t="shared" si="14"/>
        <v>0.95000000000000007</v>
      </c>
      <c r="AI141" s="26">
        <f t="shared" si="15"/>
        <v>0.9</v>
      </c>
      <c r="AJ141" s="26">
        <f t="shared" si="16"/>
        <v>0.9</v>
      </c>
      <c r="AK141" s="26">
        <f t="shared" si="17"/>
        <v>0.8</v>
      </c>
    </row>
    <row r="142" spans="2:37">
      <c r="B142" s="1" t="s">
        <v>355</v>
      </c>
      <c r="C142" s="22" t="s">
        <v>18</v>
      </c>
      <c r="D142" s="22">
        <v>200</v>
      </c>
      <c r="E142" s="22" t="s">
        <v>21</v>
      </c>
      <c r="F142" s="22" t="s">
        <v>356</v>
      </c>
      <c r="G142" s="22"/>
      <c r="H142" s="22"/>
      <c r="I142" s="22"/>
      <c r="J142" s="1" t="s">
        <v>357</v>
      </c>
      <c r="K142" s="22" t="s">
        <v>35</v>
      </c>
      <c r="L142" s="3" t="s">
        <v>46</v>
      </c>
      <c r="M142" s="25">
        <v>0.11</v>
      </c>
      <c r="N142" s="26">
        <v>0.2</v>
      </c>
      <c r="O142" s="27">
        <v>0.3</v>
      </c>
      <c r="P142" s="25">
        <v>0.44</v>
      </c>
      <c r="Q142" s="26">
        <v>0.59</v>
      </c>
      <c r="R142" s="27">
        <v>0.68</v>
      </c>
      <c r="S142" s="25">
        <v>0.75</v>
      </c>
      <c r="T142" s="26">
        <v>0.79</v>
      </c>
      <c r="U142" s="27">
        <v>0.75</v>
      </c>
      <c r="V142" s="25">
        <v>0.66</v>
      </c>
      <c r="W142" s="26">
        <v>0.6</v>
      </c>
      <c r="X142" s="27">
        <v>0.74</v>
      </c>
      <c r="Y142" s="25">
        <v>0.82</v>
      </c>
      <c r="Z142" s="26">
        <v>0.79</v>
      </c>
      <c r="AA142" s="27">
        <v>0.86</v>
      </c>
      <c r="AB142" s="25">
        <v>0.87</v>
      </c>
      <c r="AC142" s="26">
        <v>0.9</v>
      </c>
      <c r="AD142" s="28">
        <v>0.9</v>
      </c>
      <c r="AF142" s="26">
        <f t="shared" si="12"/>
        <v>0.2</v>
      </c>
      <c r="AG142" s="26">
        <f t="shared" si="13"/>
        <v>0.55000000000000004</v>
      </c>
      <c r="AH142" s="26">
        <f t="shared" si="14"/>
        <v>0.75</v>
      </c>
      <c r="AI142" s="26">
        <f t="shared" si="15"/>
        <v>0.65</v>
      </c>
      <c r="AJ142" s="26">
        <f t="shared" si="16"/>
        <v>0.8</v>
      </c>
      <c r="AK142" s="26">
        <f t="shared" si="17"/>
        <v>0.9</v>
      </c>
    </row>
    <row r="143" spans="2:37">
      <c r="B143" s="1" t="s">
        <v>358</v>
      </c>
      <c r="C143" s="22" t="s">
        <v>18</v>
      </c>
      <c r="D143" s="22">
        <v>400</v>
      </c>
      <c r="E143" s="22" t="s">
        <v>21</v>
      </c>
      <c r="F143" s="22" t="s">
        <v>356</v>
      </c>
      <c r="G143" s="22"/>
      <c r="H143" s="22"/>
      <c r="I143" s="22"/>
      <c r="J143" s="1" t="s">
        <v>175</v>
      </c>
      <c r="K143" s="22" t="s">
        <v>35</v>
      </c>
      <c r="L143" s="3" t="s">
        <v>112</v>
      </c>
      <c r="M143" s="25">
        <v>0.22</v>
      </c>
      <c r="N143" s="26">
        <v>0.39</v>
      </c>
      <c r="O143" s="27">
        <v>0.65</v>
      </c>
      <c r="P143" s="25">
        <v>0.63</v>
      </c>
      <c r="Q143" s="26">
        <v>0.69</v>
      </c>
      <c r="R143" s="27">
        <v>0.62</v>
      </c>
      <c r="S143" s="25">
        <v>0.52</v>
      </c>
      <c r="T143" s="26">
        <v>0.46</v>
      </c>
      <c r="U143" s="27">
        <v>0.6</v>
      </c>
      <c r="V143" s="25">
        <v>0.7</v>
      </c>
      <c r="W143" s="26">
        <v>0.7</v>
      </c>
      <c r="X143" s="27">
        <v>0.75</v>
      </c>
      <c r="Y143" s="25">
        <v>0.81</v>
      </c>
      <c r="Z143" s="26">
        <v>0.83</v>
      </c>
      <c r="AA143" s="27">
        <v>0.87</v>
      </c>
      <c r="AB143" s="25">
        <v>0.88</v>
      </c>
      <c r="AC143" s="26">
        <v>0.91</v>
      </c>
      <c r="AD143" s="28">
        <v>0.92</v>
      </c>
      <c r="AF143" s="26">
        <f t="shared" si="12"/>
        <v>0.4</v>
      </c>
      <c r="AG143" s="26">
        <f t="shared" si="13"/>
        <v>0.65</v>
      </c>
      <c r="AH143" s="26">
        <f t="shared" si="14"/>
        <v>0.55000000000000004</v>
      </c>
      <c r="AI143" s="26">
        <f t="shared" si="15"/>
        <v>0.70000000000000007</v>
      </c>
      <c r="AJ143" s="26">
        <f t="shared" si="16"/>
        <v>0.85000000000000009</v>
      </c>
      <c r="AK143" s="26">
        <f t="shared" si="17"/>
        <v>0.9</v>
      </c>
    </row>
    <row r="144" spans="2:37">
      <c r="B144" s="1" t="s">
        <v>359</v>
      </c>
      <c r="C144" s="22" t="s">
        <v>18</v>
      </c>
      <c r="D144" s="22">
        <v>200</v>
      </c>
      <c r="E144" s="22" t="s">
        <v>21</v>
      </c>
      <c r="F144" s="22" t="s">
        <v>329</v>
      </c>
      <c r="G144" s="22"/>
      <c r="H144" s="22"/>
      <c r="I144" s="22"/>
      <c r="J144" s="1" t="s">
        <v>72</v>
      </c>
      <c r="K144" s="22" t="s">
        <v>57</v>
      </c>
      <c r="L144" s="3" t="s">
        <v>58</v>
      </c>
      <c r="M144" s="25">
        <v>0.19</v>
      </c>
      <c r="N144" s="26">
        <v>0.32</v>
      </c>
      <c r="O144" s="27">
        <v>0.56999999999999995</v>
      </c>
      <c r="P144" s="25">
        <v>0.79</v>
      </c>
      <c r="Q144" s="26">
        <v>0.97</v>
      </c>
      <c r="R144" s="27">
        <v>1.01</v>
      </c>
      <c r="S144" s="25">
        <v>1.01</v>
      </c>
      <c r="T144" s="26">
        <v>1.04</v>
      </c>
      <c r="U144" s="27">
        <v>0.99</v>
      </c>
      <c r="V144" s="25">
        <v>0.94</v>
      </c>
      <c r="W144" s="26">
        <v>0.88</v>
      </c>
      <c r="X144" s="27">
        <v>0.96</v>
      </c>
      <c r="Y144" s="25">
        <v>0.99</v>
      </c>
      <c r="Z144" s="26">
        <v>0.99</v>
      </c>
      <c r="AA144" s="27">
        <v>1.01</v>
      </c>
      <c r="AB144" s="25">
        <v>1.01</v>
      </c>
      <c r="AC144" s="26">
        <v>1.04</v>
      </c>
      <c r="AD144" s="28">
        <v>1.04</v>
      </c>
      <c r="AF144" s="26">
        <f t="shared" si="12"/>
        <v>0.35000000000000003</v>
      </c>
      <c r="AG144" s="26">
        <f t="shared" si="13"/>
        <v>0.9</v>
      </c>
      <c r="AH144" s="26">
        <f t="shared" si="14"/>
        <v>1</v>
      </c>
      <c r="AI144" s="26">
        <f t="shared" si="15"/>
        <v>0.95000000000000007</v>
      </c>
      <c r="AJ144" s="26">
        <f t="shared" si="16"/>
        <v>1</v>
      </c>
      <c r="AK144" s="26">
        <f t="shared" si="17"/>
        <v>1</v>
      </c>
    </row>
    <row r="145" spans="2:37">
      <c r="B145" s="1" t="s">
        <v>360</v>
      </c>
      <c r="C145" s="22" t="s">
        <v>18</v>
      </c>
      <c r="D145" s="22">
        <v>400</v>
      </c>
      <c r="E145" s="22" t="s">
        <v>21</v>
      </c>
      <c r="F145" s="22" t="s">
        <v>329</v>
      </c>
      <c r="G145" s="22"/>
      <c r="H145" s="22"/>
      <c r="I145" s="22"/>
      <c r="J145" s="1" t="s">
        <v>69</v>
      </c>
      <c r="K145" s="22" t="s">
        <v>57</v>
      </c>
      <c r="L145" s="3" t="s">
        <v>126</v>
      </c>
      <c r="M145" s="25">
        <v>0.31</v>
      </c>
      <c r="N145" s="26">
        <v>0.66</v>
      </c>
      <c r="O145" s="27">
        <v>0.95</v>
      </c>
      <c r="P145" s="25">
        <v>0.82</v>
      </c>
      <c r="Q145" s="26">
        <v>0.92</v>
      </c>
      <c r="R145" s="27">
        <v>0.92</v>
      </c>
      <c r="S145" s="25">
        <v>0.84</v>
      </c>
      <c r="T145" s="26">
        <v>0.75</v>
      </c>
      <c r="U145" s="27">
        <v>0.9</v>
      </c>
      <c r="V145" s="25">
        <v>0.98</v>
      </c>
      <c r="W145" s="26">
        <v>0.96</v>
      </c>
      <c r="X145" s="27">
        <v>0.96</v>
      </c>
      <c r="Y145" s="25">
        <v>1</v>
      </c>
      <c r="Z145" s="26">
        <v>1.02</v>
      </c>
      <c r="AA145" s="27">
        <v>1.04</v>
      </c>
      <c r="AB145" s="25">
        <v>1.03</v>
      </c>
      <c r="AC145" s="26">
        <v>1.05</v>
      </c>
      <c r="AD145" s="28">
        <v>1.06</v>
      </c>
      <c r="AF145" s="26">
        <f t="shared" si="12"/>
        <v>0.65</v>
      </c>
      <c r="AG145" s="26">
        <f t="shared" si="13"/>
        <v>0.9</v>
      </c>
      <c r="AH145" s="26">
        <f t="shared" si="14"/>
        <v>0.85000000000000009</v>
      </c>
      <c r="AI145" s="26">
        <f t="shared" si="15"/>
        <v>0.95000000000000007</v>
      </c>
      <c r="AJ145" s="26">
        <f t="shared" si="16"/>
        <v>1</v>
      </c>
      <c r="AK145" s="26">
        <f t="shared" si="17"/>
        <v>1</v>
      </c>
    </row>
    <row r="146" spans="2:37">
      <c r="B146" s="1" t="s">
        <v>361</v>
      </c>
      <c r="C146" s="22" t="s">
        <v>362</v>
      </c>
      <c r="D146" s="22">
        <v>200</v>
      </c>
      <c r="E146" s="22" t="s">
        <v>42</v>
      </c>
      <c r="F146" s="22" t="s">
        <v>21</v>
      </c>
      <c r="G146" s="22"/>
      <c r="H146" s="22"/>
      <c r="I146" s="22"/>
      <c r="J146" s="1" t="s">
        <v>165</v>
      </c>
      <c r="K146" s="22" t="s">
        <v>35</v>
      </c>
      <c r="L146" s="3" t="s">
        <v>363</v>
      </c>
      <c r="M146" s="25">
        <v>0.19</v>
      </c>
      <c r="N146" s="26">
        <v>0.37</v>
      </c>
      <c r="O146" s="27">
        <v>0.56000000000000005</v>
      </c>
      <c r="P146" s="25">
        <v>0.69</v>
      </c>
      <c r="Q146" s="26">
        <v>0.87</v>
      </c>
      <c r="R146" s="27">
        <v>0.85</v>
      </c>
      <c r="S146" s="25">
        <v>0.87</v>
      </c>
      <c r="T146" s="26">
        <v>0.9</v>
      </c>
      <c r="U146" s="27">
        <v>0.9</v>
      </c>
      <c r="V146" s="25">
        <v>0.78</v>
      </c>
      <c r="W146" s="26">
        <v>0.64</v>
      </c>
      <c r="X146" s="27">
        <v>0.72</v>
      </c>
      <c r="Y146" s="25">
        <v>0.78</v>
      </c>
      <c r="Z146" s="26">
        <v>0.74</v>
      </c>
      <c r="AA146" s="27">
        <v>0.8</v>
      </c>
      <c r="AB146" s="25">
        <v>0.79</v>
      </c>
      <c r="AC146" s="26">
        <v>0.77</v>
      </c>
      <c r="AD146" s="28">
        <v>0.74</v>
      </c>
      <c r="AF146" s="26">
        <f t="shared" si="12"/>
        <v>0.35000000000000003</v>
      </c>
      <c r="AG146" s="26">
        <f t="shared" si="13"/>
        <v>0.8</v>
      </c>
      <c r="AH146" s="26">
        <f t="shared" si="14"/>
        <v>0.9</v>
      </c>
      <c r="AI146" s="26">
        <f t="shared" si="15"/>
        <v>0.70000000000000007</v>
      </c>
      <c r="AJ146" s="26">
        <f t="shared" si="16"/>
        <v>0.75</v>
      </c>
      <c r="AK146" s="26">
        <f t="shared" si="17"/>
        <v>0.75</v>
      </c>
    </row>
    <row r="147" spans="2:37">
      <c r="B147" s="1" t="s">
        <v>364</v>
      </c>
      <c r="C147" s="31" t="s">
        <v>159</v>
      </c>
      <c r="D147" s="22">
        <v>200</v>
      </c>
      <c r="E147" s="22" t="s">
        <v>42</v>
      </c>
      <c r="F147" s="22" t="s">
        <v>136</v>
      </c>
      <c r="G147" s="22" t="s">
        <v>365</v>
      </c>
      <c r="H147" s="58">
        <v>0.32</v>
      </c>
      <c r="I147" s="22"/>
      <c r="J147" s="1" t="s">
        <v>137</v>
      </c>
      <c r="K147" s="22" t="s">
        <v>29</v>
      </c>
      <c r="L147" s="3" t="s">
        <v>58</v>
      </c>
      <c r="M147" s="25">
        <v>0.28000000000000003</v>
      </c>
      <c r="N147" s="26">
        <v>0.42</v>
      </c>
      <c r="O147" s="27">
        <v>0.73</v>
      </c>
      <c r="P147" s="25">
        <v>0.82</v>
      </c>
      <c r="Q147" s="26">
        <v>1.03</v>
      </c>
      <c r="R147" s="27">
        <v>0.94</v>
      </c>
      <c r="S147" s="25">
        <v>0.99</v>
      </c>
      <c r="T147" s="26">
        <v>0.96</v>
      </c>
      <c r="U147" s="27">
        <v>0.94</v>
      </c>
      <c r="V147" s="25">
        <v>0.86</v>
      </c>
      <c r="W147" s="26">
        <v>0.88</v>
      </c>
      <c r="X147" s="27">
        <v>0.91</v>
      </c>
      <c r="Y147" s="25">
        <v>0.87</v>
      </c>
      <c r="Z147" s="26">
        <v>0.85</v>
      </c>
      <c r="AA147" s="27">
        <v>0.73</v>
      </c>
      <c r="AB147" s="25">
        <v>0.7</v>
      </c>
      <c r="AC147" s="26">
        <v>0.68</v>
      </c>
      <c r="AD147" s="28">
        <v>0.69</v>
      </c>
      <c r="AF147" s="26">
        <f t="shared" si="12"/>
        <v>0.5</v>
      </c>
      <c r="AG147" s="26">
        <f t="shared" si="13"/>
        <v>0.95000000000000007</v>
      </c>
      <c r="AH147" s="26">
        <f t="shared" si="14"/>
        <v>0.95000000000000007</v>
      </c>
      <c r="AI147" s="26">
        <f t="shared" si="15"/>
        <v>0.9</v>
      </c>
      <c r="AJ147" s="26">
        <f t="shared" si="16"/>
        <v>0.8</v>
      </c>
      <c r="AK147" s="26">
        <f t="shared" si="17"/>
        <v>0.70000000000000007</v>
      </c>
    </row>
    <row r="148" spans="2:37">
      <c r="B148" s="1" t="s">
        <v>366</v>
      </c>
      <c r="C148" s="31" t="s">
        <v>159</v>
      </c>
      <c r="D148" s="22">
        <v>200</v>
      </c>
      <c r="E148" s="22" t="s">
        <v>21</v>
      </c>
      <c r="F148" s="22" t="s">
        <v>136</v>
      </c>
      <c r="G148" s="22" t="s">
        <v>367</v>
      </c>
      <c r="H148" s="58">
        <v>0.49</v>
      </c>
      <c r="I148" s="22"/>
      <c r="J148" s="1" t="s">
        <v>243</v>
      </c>
      <c r="K148" s="22" t="s">
        <v>29</v>
      </c>
      <c r="L148" s="3" t="s">
        <v>352</v>
      </c>
      <c r="M148" s="25">
        <v>0.22</v>
      </c>
      <c r="N148" s="26">
        <v>0.34</v>
      </c>
      <c r="O148" s="27">
        <v>0.57999999999999996</v>
      </c>
      <c r="P148" s="25">
        <v>0.77</v>
      </c>
      <c r="Q148" s="26">
        <v>0.96</v>
      </c>
      <c r="R148" s="27">
        <v>0.95</v>
      </c>
      <c r="S148" s="25">
        <v>0.98</v>
      </c>
      <c r="T148" s="26">
        <v>0.95</v>
      </c>
      <c r="U148" s="27">
        <v>0.92</v>
      </c>
      <c r="V148" s="25">
        <v>0.84</v>
      </c>
      <c r="W148" s="26">
        <v>0.87</v>
      </c>
      <c r="X148" s="27">
        <v>0.87</v>
      </c>
      <c r="Y148" s="25">
        <v>0.81</v>
      </c>
      <c r="Z148" s="26">
        <v>0.77</v>
      </c>
      <c r="AA148" s="27">
        <v>0.68</v>
      </c>
      <c r="AB148" s="25">
        <v>0.67</v>
      </c>
      <c r="AC148" s="26">
        <v>0.64</v>
      </c>
      <c r="AD148" s="28">
        <v>0.59</v>
      </c>
      <c r="AF148" s="26">
        <f t="shared" si="12"/>
        <v>0.4</v>
      </c>
      <c r="AG148" s="26">
        <f t="shared" si="13"/>
        <v>0.9</v>
      </c>
      <c r="AH148" s="26">
        <f t="shared" si="14"/>
        <v>0.95000000000000007</v>
      </c>
      <c r="AI148" s="26">
        <f t="shared" si="15"/>
        <v>0.85000000000000009</v>
      </c>
      <c r="AJ148" s="26">
        <f t="shared" si="16"/>
        <v>0.75</v>
      </c>
      <c r="AK148" s="26">
        <f t="shared" si="17"/>
        <v>0.65</v>
      </c>
    </row>
    <row r="149" spans="2:37">
      <c r="B149" s="1" t="s">
        <v>278</v>
      </c>
      <c r="C149" s="31" t="s">
        <v>27</v>
      </c>
      <c r="D149" s="23">
        <v>200</v>
      </c>
      <c r="E149" s="22" t="s">
        <v>42</v>
      </c>
      <c r="F149" s="60" t="s">
        <v>370</v>
      </c>
      <c r="G149" s="60"/>
      <c r="H149" s="58"/>
      <c r="I149" s="22"/>
      <c r="J149" s="1" t="s">
        <v>371</v>
      </c>
      <c r="K149" s="22" t="s">
        <v>57</v>
      </c>
      <c r="L149" s="3" t="s">
        <v>80</v>
      </c>
      <c r="M149" s="25">
        <v>0.34</v>
      </c>
      <c r="N149" s="26">
        <v>0.47</v>
      </c>
      <c r="O149" s="27">
        <v>0.74</v>
      </c>
      <c r="P149" s="25">
        <v>0.69</v>
      </c>
      <c r="Q149" s="26">
        <v>0.81</v>
      </c>
      <c r="R149" s="27">
        <v>0.75</v>
      </c>
      <c r="S149" s="25">
        <v>0.84</v>
      </c>
      <c r="T149" s="26">
        <v>0.82</v>
      </c>
      <c r="U149" s="27">
        <v>0.85</v>
      </c>
      <c r="V149" s="25">
        <v>0.85</v>
      </c>
      <c r="W149" s="26">
        <v>0.92</v>
      </c>
      <c r="X149" s="27">
        <v>0.95</v>
      </c>
      <c r="Y149" s="25">
        <v>0.95</v>
      </c>
      <c r="Z149" s="26">
        <v>0.93</v>
      </c>
      <c r="AA149" s="27">
        <v>0.89</v>
      </c>
      <c r="AB149" s="25">
        <v>0.85</v>
      </c>
      <c r="AC149" s="26">
        <v>0.79</v>
      </c>
      <c r="AD149" s="28">
        <v>0.71</v>
      </c>
      <c r="AF149" s="26">
        <f t="shared" si="12"/>
        <v>0.5</v>
      </c>
      <c r="AG149" s="26">
        <f t="shared" si="13"/>
        <v>0.75</v>
      </c>
      <c r="AH149" s="26">
        <f t="shared" si="14"/>
        <v>0.85000000000000009</v>
      </c>
      <c r="AI149" s="26">
        <f t="shared" si="15"/>
        <v>0.9</v>
      </c>
      <c r="AJ149" s="26">
        <f t="shared" si="16"/>
        <v>0.9</v>
      </c>
      <c r="AK149" s="26">
        <f t="shared" si="17"/>
        <v>0.8</v>
      </c>
    </row>
    <row r="150" spans="2:37">
      <c r="B150" s="1" t="s">
        <v>278</v>
      </c>
      <c r="C150" s="31" t="s">
        <v>27</v>
      </c>
      <c r="D150" s="23">
        <v>200</v>
      </c>
      <c r="E150" s="22" t="s">
        <v>42</v>
      </c>
      <c r="F150" s="59" t="s">
        <v>372</v>
      </c>
      <c r="G150" s="60"/>
      <c r="H150" s="58"/>
      <c r="I150" s="22"/>
      <c r="J150" s="1" t="s">
        <v>258</v>
      </c>
      <c r="K150" s="22" t="s">
        <v>29</v>
      </c>
      <c r="L150" s="3" t="s">
        <v>373</v>
      </c>
      <c r="M150" s="25">
        <v>0.33</v>
      </c>
      <c r="N150" s="26">
        <v>0.5</v>
      </c>
      <c r="O150" s="27">
        <v>0.8</v>
      </c>
      <c r="P150" s="25">
        <v>0.8</v>
      </c>
      <c r="Q150" s="26">
        <v>0.94</v>
      </c>
      <c r="R150" s="27">
        <v>0.88</v>
      </c>
      <c r="S150" s="25">
        <v>0.94</v>
      </c>
      <c r="T150" s="26">
        <v>0.92</v>
      </c>
      <c r="U150" s="27">
        <v>0.92</v>
      </c>
      <c r="V150" s="25">
        <v>0.82</v>
      </c>
      <c r="W150" s="26">
        <v>0.85</v>
      </c>
      <c r="X150" s="27">
        <v>0.92</v>
      </c>
      <c r="Y150" s="25">
        <v>0.89</v>
      </c>
      <c r="Z150" s="26">
        <v>0.88</v>
      </c>
      <c r="AA150" s="27">
        <v>0.84</v>
      </c>
      <c r="AB150" s="25">
        <v>0.78</v>
      </c>
      <c r="AC150" s="26">
        <v>0.72</v>
      </c>
      <c r="AD150" s="28">
        <v>0.67</v>
      </c>
      <c r="AF150" s="26">
        <f t="shared" si="12"/>
        <v>0.55000000000000004</v>
      </c>
      <c r="AG150" s="26">
        <f t="shared" si="13"/>
        <v>0.85000000000000009</v>
      </c>
      <c r="AH150" s="26">
        <f t="shared" si="14"/>
        <v>0.95000000000000007</v>
      </c>
      <c r="AI150" s="26">
        <f t="shared" si="15"/>
        <v>0.85000000000000009</v>
      </c>
      <c r="AJ150" s="26">
        <f t="shared" si="16"/>
        <v>0.85000000000000009</v>
      </c>
      <c r="AK150" s="26">
        <f t="shared" si="17"/>
        <v>0.70000000000000007</v>
      </c>
    </row>
    <row r="151" spans="2:37">
      <c r="B151" s="1" t="s">
        <v>374</v>
      </c>
      <c r="C151" s="31" t="s">
        <v>27</v>
      </c>
      <c r="D151" s="23">
        <v>200</v>
      </c>
      <c r="E151" s="22" t="s">
        <v>42</v>
      </c>
      <c r="F151" s="60" t="s">
        <v>375</v>
      </c>
      <c r="G151" s="60"/>
      <c r="H151" s="58"/>
      <c r="I151" s="22"/>
      <c r="J151" s="1" t="s">
        <v>371</v>
      </c>
      <c r="K151" s="22" t="s">
        <v>57</v>
      </c>
      <c r="L151" s="3" t="s">
        <v>58</v>
      </c>
      <c r="M151" s="25">
        <v>0.28000000000000003</v>
      </c>
      <c r="N151" s="26">
        <v>0.46</v>
      </c>
      <c r="O151" s="27">
        <v>0.72</v>
      </c>
      <c r="P151" s="25">
        <v>0.8</v>
      </c>
      <c r="Q151" s="26">
        <v>0.96</v>
      </c>
      <c r="R151" s="27">
        <v>0.91</v>
      </c>
      <c r="S151" s="25">
        <v>0.99</v>
      </c>
      <c r="T151" s="26">
        <v>1.01</v>
      </c>
      <c r="U151" s="27">
        <v>1.02</v>
      </c>
      <c r="V151" s="25">
        <v>0.85</v>
      </c>
      <c r="W151" s="26">
        <v>0.83</v>
      </c>
      <c r="X151" s="27">
        <v>0.93</v>
      </c>
      <c r="Y151" s="25">
        <v>0.92</v>
      </c>
      <c r="Z151" s="26">
        <v>0.93</v>
      </c>
      <c r="AA151" s="27">
        <v>0.92</v>
      </c>
      <c r="AB151" s="25">
        <v>0.9</v>
      </c>
      <c r="AC151" s="26">
        <v>0.86</v>
      </c>
      <c r="AD151" s="28">
        <v>0.83</v>
      </c>
      <c r="AF151" s="26">
        <f t="shared" si="12"/>
        <v>0.5</v>
      </c>
      <c r="AG151" s="26">
        <f t="shared" si="13"/>
        <v>0.9</v>
      </c>
      <c r="AH151" s="26">
        <f t="shared" si="14"/>
        <v>1</v>
      </c>
      <c r="AI151" s="26">
        <f t="shared" si="15"/>
        <v>0.85000000000000009</v>
      </c>
      <c r="AJ151" s="26">
        <f t="shared" si="16"/>
        <v>0.9</v>
      </c>
      <c r="AK151" s="26">
        <f t="shared" si="17"/>
        <v>0.85000000000000009</v>
      </c>
    </row>
    <row r="152" spans="2:37">
      <c r="B152" s="1" t="s">
        <v>278</v>
      </c>
      <c r="C152" s="31" t="s">
        <v>27</v>
      </c>
      <c r="D152" s="23">
        <v>200</v>
      </c>
      <c r="E152" s="22" t="s">
        <v>42</v>
      </c>
      <c r="F152" s="60" t="s">
        <v>376</v>
      </c>
      <c r="G152" s="60"/>
      <c r="H152" s="58"/>
      <c r="I152" s="22"/>
      <c r="J152" s="1" t="s">
        <v>258</v>
      </c>
      <c r="K152" s="22" t="s">
        <v>29</v>
      </c>
      <c r="M152" s="25">
        <v>0.32</v>
      </c>
      <c r="N152" s="26">
        <v>0.42</v>
      </c>
      <c r="O152" s="27">
        <v>0.72</v>
      </c>
      <c r="P152" s="25">
        <v>0.7</v>
      </c>
      <c r="Q152" s="26">
        <v>0.83</v>
      </c>
      <c r="R152" s="27">
        <v>0.77</v>
      </c>
      <c r="S152" s="25">
        <v>0.84</v>
      </c>
      <c r="T152" s="26">
        <v>0.82</v>
      </c>
      <c r="U152" s="27">
        <v>0.85</v>
      </c>
      <c r="V152" s="25">
        <v>0.75</v>
      </c>
      <c r="W152" s="26">
        <v>0.79</v>
      </c>
      <c r="X152" s="27">
        <v>0.87</v>
      </c>
      <c r="Y152" s="25">
        <v>0.87</v>
      </c>
      <c r="Z152" s="26">
        <v>0.86</v>
      </c>
      <c r="AA152" s="27">
        <v>0.84</v>
      </c>
      <c r="AB152" s="25">
        <v>0.81</v>
      </c>
      <c r="AC152" s="26">
        <v>0.75</v>
      </c>
      <c r="AD152" s="28">
        <v>0.66</v>
      </c>
      <c r="AF152" s="26">
        <f t="shared" si="12"/>
        <v>0.5</v>
      </c>
      <c r="AG152" s="26">
        <f t="shared" si="13"/>
        <v>0.75</v>
      </c>
      <c r="AH152" s="26">
        <f t="shared" si="14"/>
        <v>0.85000000000000009</v>
      </c>
      <c r="AI152" s="26">
        <f t="shared" si="15"/>
        <v>0.8</v>
      </c>
      <c r="AJ152" s="26">
        <f t="shared" si="16"/>
        <v>0.85000000000000009</v>
      </c>
      <c r="AK152" s="26">
        <f t="shared" si="17"/>
        <v>0.75</v>
      </c>
    </row>
    <row r="153" spans="2:37">
      <c r="B153" s="1" t="s">
        <v>278</v>
      </c>
      <c r="C153" s="31" t="s">
        <v>377</v>
      </c>
      <c r="D153" s="23" t="s">
        <v>368</v>
      </c>
      <c r="E153" s="49" t="s">
        <v>21</v>
      </c>
      <c r="F153" s="60" t="s">
        <v>378</v>
      </c>
      <c r="G153" s="60"/>
      <c r="H153" s="58"/>
      <c r="I153" s="22"/>
      <c r="J153" s="1" t="s">
        <v>379</v>
      </c>
      <c r="K153" s="22" t="s">
        <v>57</v>
      </c>
      <c r="L153" s="3" t="s">
        <v>380</v>
      </c>
      <c r="M153" s="25">
        <v>0.24</v>
      </c>
      <c r="N153" s="26">
        <v>0.39</v>
      </c>
      <c r="O153" s="27">
        <v>0.64</v>
      </c>
      <c r="P153" s="25">
        <v>0.84</v>
      </c>
      <c r="Q153" s="26">
        <v>1</v>
      </c>
      <c r="R153" s="27">
        <v>1</v>
      </c>
      <c r="S153" s="25">
        <v>1.05</v>
      </c>
      <c r="T153" s="26">
        <v>1.05</v>
      </c>
      <c r="U153" s="27">
        <v>1.03</v>
      </c>
      <c r="V153" s="25">
        <v>0.97</v>
      </c>
      <c r="W153" s="26">
        <v>0.96</v>
      </c>
      <c r="X153" s="27">
        <v>1</v>
      </c>
      <c r="Y153" s="25">
        <v>1.02</v>
      </c>
      <c r="Z153" s="26">
        <v>1.02</v>
      </c>
      <c r="AA153" s="27">
        <v>1.05</v>
      </c>
      <c r="AB153" s="25">
        <v>1.05</v>
      </c>
      <c r="AC153" s="26">
        <v>1.05</v>
      </c>
      <c r="AD153" s="28">
        <v>1</v>
      </c>
      <c r="AF153" s="26">
        <f t="shared" si="12"/>
        <v>0.4</v>
      </c>
      <c r="AG153" s="26">
        <f t="shared" si="13"/>
        <v>0.95000000000000007</v>
      </c>
      <c r="AH153" s="26">
        <f t="shared" si="14"/>
        <v>1</v>
      </c>
      <c r="AI153" s="26">
        <f t="shared" si="15"/>
        <v>1</v>
      </c>
      <c r="AJ153" s="26">
        <f t="shared" si="16"/>
        <v>1</v>
      </c>
      <c r="AK153" s="26">
        <f t="shared" si="17"/>
        <v>1</v>
      </c>
    </row>
    <row r="154" spans="2:37">
      <c r="B154" s="1" t="s">
        <v>381</v>
      </c>
      <c r="C154" s="31" t="s">
        <v>377</v>
      </c>
      <c r="D154" s="23">
        <v>200</v>
      </c>
      <c r="E154" s="49" t="s">
        <v>21</v>
      </c>
      <c r="F154" s="60" t="s">
        <v>375</v>
      </c>
      <c r="G154" s="60"/>
      <c r="H154" s="58"/>
      <c r="I154" s="22"/>
      <c r="J154" s="1" t="s">
        <v>258</v>
      </c>
      <c r="K154" s="22" t="s">
        <v>29</v>
      </c>
      <c r="L154" s="3" t="s">
        <v>363</v>
      </c>
      <c r="M154" s="25">
        <v>0.15</v>
      </c>
      <c r="N154" s="26">
        <v>0.23</v>
      </c>
      <c r="O154" s="27">
        <v>0.36</v>
      </c>
      <c r="P154" s="25">
        <v>0.49</v>
      </c>
      <c r="Q154" s="26">
        <v>0.67</v>
      </c>
      <c r="R154" s="27">
        <v>0.72</v>
      </c>
      <c r="S154" s="25">
        <v>0.8</v>
      </c>
      <c r="T154" s="26">
        <v>0.89</v>
      </c>
      <c r="U154" s="27">
        <v>0.86</v>
      </c>
      <c r="V154" s="25">
        <v>0.77</v>
      </c>
      <c r="W154" s="26">
        <v>0.7</v>
      </c>
      <c r="X154" s="27">
        <v>0.79</v>
      </c>
      <c r="Y154" s="25">
        <v>0.9</v>
      </c>
      <c r="Z154" s="26">
        <v>0.86</v>
      </c>
      <c r="AA154" s="27">
        <v>0.9</v>
      </c>
      <c r="AB154" s="25">
        <v>0.92</v>
      </c>
      <c r="AC154" s="26">
        <v>0.94</v>
      </c>
      <c r="AD154" s="28">
        <v>0.89</v>
      </c>
      <c r="AF154" s="26">
        <f t="shared" si="12"/>
        <v>0.25</v>
      </c>
      <c r="AG154" s="26">
        <f t="shared" si="13"/>
        <v>0.65</v>
      </c>
      <c r="AH154" s="26">
        <f t="shared" si="14"/>
        <v>0.85000000000000009</v>
      </c>
      <c r="AI154" s="26">
        <f t="shared" si="15"/>
        <v>0.75</v>
      </c>
      <c r="AJ154" s="26">
        <f t="shared" si="16"/>
        <v>0.9</v>
      </c>
      <c r="AK154" s="26">
        <f t="shared" si="17"/>
        <v>0.9</v>
      </c>
    </row>
    <row r="155" spans="2:37">
      <c r="B155" s="1" t="s">
        <v>278</v>
      </c>
      <c r="C155" s="31" t="s">
        <v>377</v>
      </c>
      <c r="D155" s="23" t="s">
        <v>368</v>
      </c>
      <c r="E155" s="49" t="s">
        <v>21</v>
      </c>
      <c r="F155" s="60" t="s">
        <v>382</v>
      </c>
      <c r="G155" s="60"/>
      <c r="H155" s="58"/>
      <c r="I155" s="22"/>
      <c r="J155" s="1" t="s">
        <v>383</v>
      </c>
      <c r="K155" s="22" t="s">
        <v>29</v>
      </c>
      <c r="L155" s="3" t="s">
        <v>93</v>
      </c>
      <c r="M155" s="25">
        <v>0.09</v>
      </c>
      <c r="N155" s="26">
        <v>0.18</v>
      </c>
      <c r="O155" s="27">
        <v>0.28999999999999998</v>
      </c>
      <c r="P155" s="25">
        <v>0.46</v>
      </c>
      <c r="Q155" s="26">
        <v>0.57999999999999996</v>
      </c>
      <c r="R155" s="27">
        <v>0.68</v>
      </c>
      <c r="S155" s="25">
        <v>0.77</v>
      </c>
      <c r="T155" s="26">
        <v>0.84</v>
      </c>
      <c r="U155" s="27">
        <v>0.82</v>
      </c>
      <c r="V155" s="25">
        <v>0.73</v>
      </c>
      <c r="W155" s="26">
        <v>0.68</v>
      </c>
      <c r="X155" s="27">
        <v>0.81</v>
      </c>
      <c r="Y155" s="25">
        <v>0.91</v>
      </c>
      <c r="Z155" s="26">
        <v>0.87</v>
      </c>
      <c r="AA155" s="27">
        <v>0.92</v>
      </c>
      <c r="AB155" s="25">
        <v>0.95</v>
      </c>
      <c r="AC155" s="26">
        <v>0.95</v>
      </c>
      <c r="AD155" s="28">
        <v>0.92</v>
      </c>
      <c r="AF155" s="26">
        <f t="shared" si="12"/>
        <v>0.2</v>
      </c>
      <c r="AG155" s="26">
        <f t="shared" si="13"/>
        <v>0.55000000000000004</v>
      </c>
      <c r="AH155" s="26">
        <f t="shared" si="14"/>
        <v>0.8</v>
      </c>
      <c r="AI155" s="26">
        <f t="shared" si="15"/>
        <v>0.75</v>
      </c>
      <c r="AJ155" s="26">
        <f t="shared" si="16"/>
        <v>0.9</v>
      </c>
      <c r="AK155" s="26">
        <f t="shared" si="17"/>
        <v>0.95000000000000007</v>
      </c>
    </row>
    <row r="156" spans="2:37">
      <c r="B156" s="1" t="s">
        <v>384</v>
      </c>
      <c r="C156" s="61" t="s">
        <v>385</v>
      </c>
      <c r="D156" s="23">
        <v>200</v>
      </c>
      <c r="E156" s="22" t="s">
        <v>42</v>
      </c>
      <c r="F156" s="60" t="s">
        <v>21</v>
      </c>
      <c r="G156" s="60"/>
      <c r="H156" s="58"/>
      <c r="I156" s="22"/>
      <c r="J156" s="1" t="s">
        <v>165</v>
      </c>
      <c r="K156" s="22" t="s">
        <v>35</v>
      </c>
      <c r="L156" s="3" t="s">
        <v>363</v>
      </c>
      <c r="M156" s="25">
        <v>0.23</v>
      </c>
      <c r="N156" s="26">
        <v>0.37</v>
      </c>
      <c r="O156" s="27">
        <v>0.6</v>
      </c>
      <c r="P156" s="25">
        <v>0.69</v>
      </c>
      <c r="Q156" s="26">
        <v>0.88</v>
      </c>
      <c r="R156" s="27">
        <v>0.81</v>
      </c>
      <c r="S156" s="25">
        <v>0.9</v>
      </c>
      <c r="T156" s="26">
        <v>0.95</v>
      </c>
      <c r="U156" s="27">
        <v>0.95</v>
      </c>
      <c r="V156" s="25">
        <v>0.77</v>
      </c>
      <c r="W156" s="26">
        <v>0.66</v>
      </c>
      <c r="X156" s="27">
        <v>0.73</v>
      </c>
      <c r="Y156" s="25">
        <v>0.77</v>
      </c>
      <c r="Z156" s="26">
        <v>0.73</v>
      </c>
      <c r="AA156" s="27">
        <v>0.77</v>
      </c>
      <c r="AB156" s="25">
        <v>0.75</v>
      </c>
      <c r="AC156" s="26">
        <v>0.69</v>
      </c>
      <c r="AD156" s="28">
        <v>0.63</v>
      </c>
      <c r="AF156" s="26">
        <f t="shared" si="12"/>
        <v>0.4</v>
      </c>
      <c r="AG156" s="26">
        <f t="shared" si="13"/>
        <v>0.8</v>
      </c>
      <c r="AH156" s="26">
        <f t="shared" si="14"/>
        <v>0.95000000000000007</v>
      </c>
      <c r="AI156" s="26">
        <f t="shared" si="15"/>
        <v>0.70000000000000007</v>
      </c>
      <c r="AJ156" s="26">
        <f t="shared" si="16"/>
        <v>0.75</v>
      </c>
      <c r="AK156" s="26">
        <f t="shared" si="17"/>
        <v>0.70000000000000007</v>
      </c>
    </row>
    <row r="157" spans="2:37">
      <c r="B157" s="1" t="s">
        <v>386</v>
      </c>
      <c r="C157" s="61" t="s">
        <v>387</v>
      </c>
      <c r="D157" s="23">
        <v>200</v>
      </c>
      <c r="E157" s="22" t="s">
        <v>42</v>
      </c>
      <c r="F157" s="60" t="s">
        <v>21</v>
      </c>
      <c r="G157" s="60"/>
      <c r="H157" s="58"/>
      <c r="I157" s="22"/>
      <c r="J157" s="1" t="s">
        <v>187</v>
      </c>
      <c r="K157" s="22" t="s">
        <v>35</v>
      </c>
      <c r="L157" s="3" t="s">
        <v>93</v>
      </c>
      <c r="M157" s="25">
        <v>0.28000000000000003</v>
      </c>
      <c r="N157" s="26">
        <v>0.38</v>
      </c>
      <c r="O157" s="27">
        <v>0.66</v>
      </c>
      <c r="P157" s="25">
        <v>0.7</v>
      </c>
      <c r="Q157" s="26">
        <v>0.85</v>
      </c>
      <c r="R157" s="27">
        <v>0.74</v>
      </c>
      <c r="S157" s="25">
        <v>0.81</v>
      </c>
      <c r="T157" s="26">
        <v>0.8</v>
      </c>
      <c r="U157" s="27">
        <v>0.82</v>
      </c>
      <c r="V157" s="25">
        <v>0.69</v>
      </c>
      <c r="W157" s="26">
        <v>0.63</v>
      </c>
      <c r="X157" s="27">
        <v>0.67</v>
      </c>
      <c r="Y157" s="25">
        <v>0.66</v>
      </c>
      <c r="Z157" s="26">
        <v>0.63</v>
      </c>
      <c r="AA157" s="27">
        <v>0.63</v>
      </c>
      <c r="AB157" s="25">
        <v>0.6</v>
      </c>
      <c r="AC157" s="26">
        <v>0.54</v>
      </c>
      <c r="AD157" s="28">
        <v>0.45</v>
      </c>
      <c r="AF157" s="26">
        <f t="shared" si="12"/>
        <v>0.45</v>
      </c>
      <c r="AG157" s="26">
        <f t="shared" si="13"/>
        <v>0.75</v>
      </c>
      <c r="AH157" s="26">
        <f t="shared" si="14"/>
        <v>0.8</v>
      </c>
      <c r="AI157" s="26">
        <f t="shared" si="15"/>
        <v>0.65</v>
      </c>
      <c r="AJ157" s="26">
        <f t="shared" si="16"/>
        <v>0.65</v>
      </c>
      <c r="AK157" s="26">
        <f t="shared" si="17"/>
        <v>0.55000000000000004</v>
      </c>
    </row>
    <row r="158" spans="2:37">
      <c r="B158" s="1" t="s">
        <v>388</v>
      </c>
      <c r="C158" s="61" t="s">
        <v>389</v>
      </c>
      <c r="D158" s="23">
        <v>200</v>
      </c>
      <c r="E158" s="22" t="s">
        <v>42</v>
      </c>
      <c r="F158" s="60" t="s">
        <v>21</v>
      </c>
      <c r="G158" s="60"/>
      <c r="H158" s="58"/>
      <c r="I158" s="22"/>
      <c r="J158" s="1" t="s">
        <v>187</v>
      </c>
      <c r="K158" s="22" t="s">
        <v>35</v>
      </c>
      <c r="L158" s="3" t="s">
        <v>93</v>
      </c>
      <c r="M158" s="25">
        <v>0.27</v>
      </c>
      <c r="N158" s="26">
        <v>0.42</v>
      </c>
      <c r="O158" s="27">
        <v>0.66</v>
      </c>
      <c r="P158" s="25">
        <v>0.72</v>
      </c>
      <c r="Q158" s="26">
        <v>0.89</v>
      </c>
      <c r="R158" s="27">
        <v>0.78</v>
      </c>
      <c r="S158" s="25">
        <v>0.86</v>
      </c>
      <c r="T158" s="26">
        <v>0.87</v>
      </c>
      <c r="U158" s="27">
        <v>0.87</v>
      </c>
      <c r="V158" s="25">
        <v>0.69</v>
      </c>
      <c r="W158" s="26">
        <v>0.63</v>
      </c>
      <c r="X158" s="27">
        <v>0.69</v>
      </c>
      <c r="Y158" s="25">
        <v>0.66</v>
      </c>
      <c r="Z158" s="26">
        <v>0.62</v>
      </c>
      <c r="AA158" s="27">
        <v>0.62</v>
      </c>
      <c r="AB158" s="25">
        <v>0.57999999999999996</v>
      </c>
      <c r="AC158" s="26">
        <v>0.53</v>
      </c>
      <c r="AD158" s="28">
        <v>0.48</v>
      </c>
      <c r="AF158" s="26">
        <f t="shared" si="12"/>
        <v>0.45</v>
      </c>
      <c r="AG158" s="26">
        <f t="shared" si="13"/>
        <v>0.8</v>
      </c>
      <c r="AH158" s="26">
        <f t="shared" si="14"/>
        <v>0.85000000000000009</v>
      </c>
      <c r="AI158" s="26">
        <f t="shared" si="15"/>
        <v>0.65</v>
      </c>
      <c r="AJ158" s="26">
        <f t="shared" si="16"/>
        <v>0.65</v>
      </c>
      <c r="AK158" s="26">
        <f t="shared" si="17"/>
        <v>0.55000000000000004</v>
      </c>
    </row>
    <row r="159" spans="2:37">
      <c r="B159" s="1" t="s">
        <v>278</v>
      </c>
      <c r="C159" s="61" t="s">
        <v>389</v>
      </c>
      <c r="D159" s="23">
        <v>200</v>
      </c>
      <c r="E159" s="22" t="s">
        <v>42</v>
      </c>
      <c r="F159" s="60" t="s">
        <v>375</v>
      </c>
      <c r="G159" s="60"/>
      <c r="H159" s="58"/>
      <c r="I159" s="22"/>
      <c r="J159" s="1" t="s">
        <v>165</v>
      </c>
      <c r="K159" s="22" t="s">
        <v>35</v>
      </c>
      <c r="L159" s="3" t="s">
        <v>363</v>
      </c>
      <c r="M159" s="25">
        <v>0.3</v>
      </c>
      <c r="N159" s="26">
        <v>0.45</v>
      </c>
      <c r="O159" s="27">
        <v>0.74</v>
      </c>
      <c r="P159" s="25">
        <v>0.76</v>
      </c>
      <c r="Q159" s="26">
        <v>0.92</v>
      </c>
      <c r="R159" s="27">
        <v>0.83</v>
      </c>
      <c r="S159" s="25">
        <v>0.9</v>
      </c>
      <c r="T159" s="26">
        <v>0.87</v>
      </c>
      <c r="U159" s="27">
        <v>0.88</v>
      </c>
      <c r="V159" s="25">
        <v>0.75</v>
      </c>
      <c r="W159" s="26">
        <v>0.75</v>
      </c>
      <c r="X159" s="27">
        <v>0.79</v>
      </c>
      <c r="Y159" s="25">
        <v>0.75</v>
      </c>
      <c r="Z159" s="26">
        <v>0.73</v>
      </c>
      <c r="AA159" s="27">
        <v>0.7</v>
      </c>
      <c r="AB159" s="25">
        <v>0.66</v>
      </c>
      <c r="AC159" s="26">
        <v>0.59</v>
      </c>
      <c r="AD159" s="28">
        <v>0.48</v>
      </c>
      <c r="AF159" s="26">
        <f t="shared" si="12"/>
        <v>0.5</v>
      </c>
      <c r="AG159" s="26">
        <f t="shared" si="13"/>
        <v>0.85000000000000009</v>
      </c>
      <c r="AH159" s="26">
        <f t="shared" si="14"/>
        <v>0.9</v>
      </c>
      <c r="AI159" s="26">
        <f t="shared" si="15"/>
        <v>0.75</v>
      </c>
      <c r="AJ159" s="26">
        <f t="shared" si="16"/>
        <v>0.75</v>
      </c>
      <c r="AK159" s="26">
        <f t="shared" si="17"/>
        <v>0.60000000000000009</v>
      </c>
    </row>
    <row r="160" spans="2:37">
      <c r="B160" s="1" t="s">
        <v>390</v>
      </c>
      <c r="C160" s="61" t="s">
        <v>235</v>
      </c>
      <c r="D160" s="23">
        <v>200</v>
      </c>
      <c r="E160" s="22" t="s">
        <v>42</v>
      </c>
      <c r="F160" s="60" t="s">
        <v>21</v>
      </c>
      <c r="G160" s="60"/>
      <c r="H160" s="58"/>
      <c r="I160" s="22"/>
      <c r="J160" s="1" t="s">
        <v>391</v>
      </c>
      <c r="K160" s="22" t="s">
        <v>35</v>
      </c>
      <c r="L160" s="3" t="s">
        <v>392</v>
      </c>
      <c r="M160" s="25">
        <v>0.2</v>
      </c>
      <c r="N160" s="26">
        <v>0.32</v>
      </c>
      <c r="O160" s="27">
        <v>0.48</v>
      </c>
      <c r="P160" s="25">
        <v>0.61</v>
      </c>
      <c r="Q160" s="26">
        <v>0.77</v>
      </c>
      <c r="R160" s="27">
        <v>0.76</v>
      </c>
      <c r="S160" s="25">
        <v>0.87</v>
      </c>
      <c r="T160" s="26">
        <v>0.91</v>
      </c>
      <c r="U160" s="27">
        <v>0.88</v>
      </c>
      <c r="V160" s="25">
        <v>0.66</v>
      </c>
      <c r="W160" s="26">
        <v>0.55000000000000004</v>
      </c>
      <c r="X160" s="27">
        <v>0.66</v>
      </c>
      <c r="Y160" s="25">
        <v>0.71</v>
      </c>
      <c r="Z160" s="26">
        <v>0.67</v>
      </c>
      <c r="AA160" s="27">
        <v>0.71</v>
      </c>
      <c r="AB160" s="25">
        <v>0.7</v>
      </c>
      <c r="AC160" s="26">
        <v>0.65</v>
      </c>
      <c r="AD160" s="28">
        <v>0.64</v>
      </c>
      <c r="AF160" s="26">
        <f t="shared" si="12"/>
        <v>0.35000000000000003</v>
      </c>
      <c r="AG160" s="26">
        <f t="shared" si="13"/>
        <v>0.70000000000000007</v>
      </c>
      <c r="AH160" s="26">
        <f t="shared" si="14"/>
        <v>0.9</v>
      </c>
      <c r="AI160" s="26">
        <f t="shared" si="15"/>
        <v>0.60000000000000009</v>
      </c>
      <c r="AJ160" s="26">
        <f t="shared" si="16"/>
        <v>0.70000000000000007</v>
      </c>
      <c r="AK160" s="26">
        <f t="shared" si="17"/>
        <v>0.65</v>
      </c>
    </row>
    <row r="161" spans="2:37">
      <c r="B161" s="1" t="s">
        <v>278</v>
      </c>
      <c r="C161" s="61" t="s">
        <v>393</v>
      </c>
      <c r="D161" s="23">
        <v>200</v>
      </c>
      <c r="E161" s="22" t="s">
        <v>42</v>
      </c>
      <c r="F161" s="60" t="s">
        <v>21</v>
      </c>
      <c r="G161" s="60"/>
      <c r="H161" s="58"/>
      <c r="I161" s="22"/>
      <c r="J161" s="1" t="s">
        <v>394</v>
      </c>
      <c r="K161" s="22" t="s">
        <v>35</v>
      </c>
      <c r="L161" s="3" t="s">
        <v>363</v>
      </c>
      <c r="M161" s="25">
        <v>0.25</v>
      </c>
      <c r="N161" s="26">
        <v>0.39</v>
      </c>
      <c r="O161" s="27">
        <v>0.61</v>
      </c>
      <c r="P161" s="25">
        <v>0.71</v>
      </c>
      <c r="Q161" s="26">
        <v>0.88</v>
      </c>
      <c r="R161" s="27">
        <v>0.82</v>
      </c>
      <c r="S161" s="25">
        <v>0.91</v>
      </c>
      <c r="T161" s="26">
        <v>0.96</v>
      </c>
      <c r="U161" s="27">
        <v>0.93</v>
      </c>
      <c r="V161" s="25">
        <v>0.69</v>
      </c>
      <c r="W161" s="26">
        <v>0.65</v>
      </c>
      <c r="X161" s="27">
        <v>0.75</v>
      </c>
      <c r="Y161" s="25">
        <v>0.73</v>
      </c>
      <c r="Z161" s="26">
        <v>0.7</v>
      </c>
      <c r="AA161" s="27">
        <v>0.68</v>
      </c>
      <c r="AB161" s="25">
        <v>0.65</v>
      </c>
      <c r="AC161" s="26">
        <v>0.59</v>
      </c>
      <c r="AD161" s="28">
        <v>0.55000000000000004</v>
      </c>
      <c r="AF161" s="26">
        <f t="shared" si="12"/>
        <v>0.4</v>
      </c>
      <c r="AG161" s="26">
        <f t="shared" si="13"/>
        <v>0.8</v>
      </c>
      <c r="AH161" s="26">
        <f t="shared" si="14"/>
        <v>0.95000000000000007</v>
      </c>
      <c r="AI161" s="26">
        <f t="shared" si="15"/>
        <v>0.70000000000000007</v>
      </c>
      <c r="AJ161" s="26">
        <f t="shared" si="16"/>
        <v>0.70000000000000007</v>
      </c>
      <c r="AK161" s="26">
        <f t="shared" si="17"/>
        <v>0.60000000000000009</v>
      </c>
    </row>
    <row r="162" spans="2:37">
      <c r="B162" s="1" t="s">
        <v>278</v>
      </c>
      <c r="C162" s="61" t="s">
        <v>61</v>
      </c>
      <c r="D162" s="23">
        <v>200</v>
      </c>
      <c r="E162" s="22" t="s">
        <v>42</v>
      </c>
      <c r="F162" s="60" t="s">
        <v>21</v>
      </c>
      <c r="G162" s="60"/>
      <c r="H162" s="58"/>
      <c r="I162" s="22"/>
      <c r="J162" s="1" t="s">
        <v>104</v>
      </c>
      <c r="K162" s="22" t="s">
        <v>23</v>
      </c>
      <c r="L162" s="3" t="s">
        <v>395</v>
      </c>
      <c r="M162" s="25">
        <v>0.31</v>
      </c>
      <c r="N162" s="26">
        <v>0.4</v>
      </c>
      <c r="O162" s="27">
        <v>0.63</v>
      </c>
      <c r="P162" s="25">
        <v>0.61</v>
      </c>
      <c r="Q162" s="26">
        <v>0.7</v>
      </c>
      <c r="R162" s="27">
        <v>0.66</v>
      </c>
      <c r="S162" s="25">
        <v>0.68</v>
      </c>
      <c r="T162" s="26">
        <v>0.66</v>
      </c>
      <c r="U162" s="27">
        <v>0.64</v>
      </c>
      <c r="V162" s="25">
        <v>0.52</v>
      </c>
      <c r="W162" s="26">
        <v>0.52</v>
      </c>
      <c r="X162" s="27">
        <v>0.51</v>
      </c>
      <c r="Y162" s="25">
        <v>0.47</v>
      </c>
      <c r="Z162" s="26">
        <v>0.43</v>
      </c>
      <c r="AA162" s="27">
        <v>0.39</v>
      </c>
      <c r="AB162" s="25">
        <v>0.35</v>
      </c>
      <c r="AC162" s="26">
        <v>0.28999999999999998</v>
      </c>
      <c r="AD162" s="28">
        <v>0.25</v>
      </c>
      <c r="AF162" s="26">
        <f t="shared" si="12"/>
        <v>0.45</v>
      </c>
      <c r="AG162" s="26">
        <f t="shared" si="13"/>
        <v>0.65</v>
      </c>
      <c r="AH162" s="26">
        <f t="shared" si="14"/>
        <v>0.65</v>
      </c>
      <c r="AI162" s="26">
        <f t="shared" si="15"/>
        <v>0.5</v>
      </c>
      <c r="AJ162" s="26">
        <f t="shared" si="16"/>
        <v>0.45</v>
      </c>
      <c r="AK162" s="26">
        <f t="shared" si="17"/>
        <v>0.30000000000000004</v>
      </c>
    </row>
    <row r="163" spans="2:37">
      <c r="B163" s="1" t="s">
        <v>396</v>
      </c>
      <c r="C163" s="31" t="s">
        <v>377</v>
      </c>
      <c r="D163" s="23" t="s">
        <v>397</v>
      </c>
      <c r="E163" s="49" t="s">
        <v>21</v>
      </c>
      <c r="F163" s="60" t="s">
        <v>382</v>
      </c>
      <c r="G163" s="60"/>
      <c r="H163" s="58"/>
      <c r="I163" s="22"/>
      <c r="J163" s="1" t="s">
        <v>398</v>
      </c>
      <c r="K163" s="22" t="s">
        <v>35</v>
      </c>
      <c r="L163" s="3" t="s">
        <v>392</v>
      </c>
      <c r="M163" s="25">
        <v>0.25</v>
      </c>
      <c r="N163" s="26">
        <v>0.42</v>
      </c>
      <c r="O163" s="27">
        <v>0.7</v>
      </c>
      <c r="P163" s="25">
        <v>0.66</v>
      </c>
      <c r="Q163" s="26">
        <v>0.64</v>
      </c>
      <c r="R163" s="27">
        <v>0.63</v>
      </c>
      <c r="S163" s="25">
        <v>0.55000000000000004</v>
      </c>
      <c r="T163" s="26">
        <v>0.53</v>
      </c>
      <c r="U163" s="27">
        <v>0.69</v>
      </c>
      <c r="V163" s="25">
        <v>0.79</v>
      </c>
      <c r="W163" s="26">
        <v>0.79</v>
      </c>
      <c r="X163" s="27">
        <v>0.88</v>
      </c>
      <c r="Y163" s="25">
        <v>0.88</v>
      </c>
      <c r="Z163" s="26">
        <v>0.89</v>
      </c>
      <c r="AA163" s="27">
        <v>0.93</v>
      </c>
      <c r="AB163" s="25">
        <v>0.95</v>
      </c>
      <c r="AC163" s="26">
        <v>0.96</v>
      </c>
      <c r="AD163" s="28">
        <v>0.97</v>
      </c>
      <c r="AF163" s="26">
        <f t="shared" si="12"/>
        <v>0.45</v>
      </c>
      <c r="AG163" s="26">
        <f t="shared" si="13"/>
        <v>0.65</v>
      </c>
      <c r="AH163" s="26">
        <f t="shared" si="14"/>
        <v>0.60000000000000009</v>
      </c>
      <c r="AI163" s="26">
        <f t="shared" si="15"/>
        <v>0.8</v>
      </c>
      <c r="AJ163" s="26">
        <f t="shared" si="16"/>
        <v>0.9</v>
      </c>
      <c r="AK163" s="26">
        <f t="shared" si="17"/>
        <v>0.95000000000000007</v>
      </c>
    </row>
    <row r="164" spans="2:37">
      <c r="B164" s="1" t="s">
        <v>278</v>
      </c>
      <c r="C164" s="31" t="s">
        <v>27</v>
      </c>
      <c r="D164" s="23" t="s">
        <v>397</v>
      </c>
      <c r="E164" s="22" t="s">
        <v>42</v>
      </c>
      <c r="F164" s="60" t="s">
        <v>376</v>
      </c>
      <c r="G164" s="60"/>
      <c r="H164" s="58"/>
      <c r="I164" s="22"/>
      <c r="J164" s="1" t="s">
        <v>383</v>
      </c>
      <c r="K164" s="22" t="s">
        <v>29</v>
      </c>
      <c r="M164" s="25">
        <v>0.45</v>
      </c>
      <c r="N164" s="26">
        <v>0.61</v>
      </c>
      <c r="O164" s="27">
        <v>0.72</v>
      </c>
      <c r="P164" s="25">
        <v>0.65</v>
      </c>
      <c r="Q164" s="26">
        <v>0.74</v>
      </c>
      <c r="R164" s="27">
        <v>0.76</v>
      </c>
      <c r="S164" s="25">
        <v>0.67</v>
      </c>
      <c r="T164" s="26">
        <v>0.68</v>
      </c>
      <c r="U164" s="27">
        <v>0.78</v>
      </c>
      <c r="V164" s="25">
        <v>0.79</v>
      </c>
      <c r="W164" s="26">
        <v>0.81</v>
      </c>
      <c r="X164" s="27">
        <v>0.88</v>
      </c>
      <c r="Y164" s="25">
        <v>0.88</v>
      </c>
      <c r="Z164" s="26">
        <v>0.88</v>
      </c>
      <c r="AA164" s="27">
        <v>0.87</v>
      </c>
      <c r="AB164" s="25">
        <v>0.8</v>
      </c>
      <c r="AC164" s="26">
        <v>0.75</v>
      </c>
      <c r="AD164" s="28">
        <v>0.69</v>
      </c>
      <c r="AF164" s="26">
        <f t="shared" si="12"/>
        <v>0.60000000000000009</v>
      </c>
      <c r="AG164" s="26">
        <f t="shared" si="13"/>
        <v>0.70000000000000007</v>
      </c>
      <c r="AH164" s="26">
        <f t="shared" si="14"/>
        <v>0.70000000000000007</v>
      </c>
      <c r="AI164" s="26">
        <f t="shared" si="15"/>
        <v>0.85000000000000009</v>
      </c>
      <c r="AJ164" s="26">
        <f t="shared" si="16"/>
        <v>0.9</v>
      </c>
      <c r="AK164" s="26">
        <f t="shared" si="17"/>
        <v>0.75</v>
      </c>
    </row>
    <row r="165" spans="2:37" ht="36">
      <c r="B165" s="1" t="s">
        <v>399</v>
      </c>
      <c r="C165" s="22" t="s">
        <v>377</v>
      </c>
      <c r="D165" s="23" t="s">
        <v>397</v>
      </c>
      <c r="E165" s="49" t="s">
        <v>21</v>
      </c>
      <c r="F165" s="60" t="s">
        <v>21</v>
      </c>
      <c r="G165" s="60" t="s">
        <v>400</v>
      </c>
      <c r="H165" s="62">
        <v>0.24</v>
      </c>
      <c r="I165" s="22"/>
      <c r="J165" s="1" t="s">
        <v>401</v>
      </c>
      <c r="K165" s="22" t="s">
        <v>35</v>
      </c>
      <c r="L165" s="3" t="s">
        <v>392</v>
      </c>
      <c r="M165" s="25">
        <v>0.37</v>
      </c>
      <c r="N165" s="26">
        <v>0.61</v>
      </c>
      <c r="O165" s="27">
        <v>0.86</v>
      </c>
      <c r="P165" s="25">
        <v>0.71</v>
      </c>
      <c r="Q165" s="26">
        <v>0.77</v>
      </c>
      <c r="R165" s="27">
        <v>0.78</v>
      </c>
      <c r="S165" s="25">
        <v>0.66</v>
      </c>
      <c r="T165" s="26">
        <v>0.6</v>
      </c>
      <c r="U165" s="27">
        <v>0.68</v>
      </c>
      <c r="V165" s="25">
        <v>0.7</v>
      </c>
      <c r="W165" s="26">
        <v>0.68</v>
      </c>
      <c r="X165" s="27">
        <v>0.72</v>
      </c>
      <c r="Y165" s="25">
        <v>0.74</v>
      </c>
      <c r="Z165" s="26">
        <v>0.75</v>
      </c>
      <c r="AA165" s="27">
        <v>0.77</v>
      </c>
      <c r="AB165" s="25">
        <v>0.73</v>
      </c>
      <c r="AC165" s="26">
        <v>0.69</v>
      </c>
      <c r="AD165" s="28">
        <v>0.65</v>
      </c>
      <c r="AF165" s="26">
        <f t="shared" si="12"/>
        <v>0.60000000000000009</v>
      </c>
      <c r="AG165" s="26">
        <f t="shared" si="13"/>
        <v>0.75</v>
      </c>
      <c r="AH165" s="26">
        <f t="shared" si="14"/>
        <v>0.65</v>
      </c>
      <c r="AI165" s="26">
        <f t="shared" si="15"/>
        <v>0.70000000000000007</v>
      </c>
      <c r="AJ165" s="26">
        <f t="shared" si="16"/>
        <v>0.75</v>
      </c>
      <c r="AK165" s="26">
        <f t="shared" si="17"/>
        <v>0.70000000000000007</v>
      </c>
    </row>
    <row r="166" spans="2:37" ht="36">
      <c r="B166" s="1" t="s">
        <v>402</v>
      </c>
      <c r="C166" s="22" t="s">
        <v>377</v>
      </c>
      <c r="D166" s="23" t="s">
        <v>368</v>
      </c>
      <c r="E166" s="49" t="s">
        <v>21</v>
      </c>
      <c r="F166" s="60" t="s">
        <v>21</v>
      </c>
      <c r="G166" s="60" t="s">
        <v>400</v>
      </c>
      <c r="H166" s="62">
        <v>0.24</v>
      </c>
      <c r="I166" s="22"/>
      <c r="J166" s="1" t="s">
        <v>165</v>
      </c>
      <c r="K166" s="22" t="s">
        <v>35</v>
      </c>
      <c r="L166" s="3" t="s">
        <v>93</v>
      </c>
      <c r="M166" s="25">
        <v>0.17</v>
      </c>
      <c r="N166" s="26">
        <v>0.38</v>
      </c>
      <c r="O166" s="27">
        <v>0.59</v>
      </c>
      <c r="P166" s="25">
        <v>0.68</v>
      </c>
      <c r="Q166" s="26">
        <v>0.86</v>
      </c>
      <c r="R166" s="27">
        <v>0.82</v>
      </c>
      <c r="S166" s="25">
        <v>0.86</v>
      </c>
      <c r="T166" s="26">
        <v>0.88</v>
      </c>
      <c r="U166" s="27">
        <v>0.88</v>
      </c>
      <c r="V166" s="25">
        <v>0.7</v>
      </c>
      <c r="W166" s="26">
        <v>0.63</v>
      </c>
      <c r="X166" s="27">
        <v>0.71</v>
      </c>
      <c r="Y166" s="25">
        <v>0.71</v>
      </c>
      <c r="Z166" s="26">
        <v>0.7</v>
      </c>
      <c r="AA166" s="27">
        <v>0.74</v>
      </c>
      <c r="AB166" s="25">
        <v>0.71</v>
      </c>
      <c r="AC166" s="26">
        <v>0.69</v>
      </c>
      <c r="AD166" s="28">
        <v>0.64</v>
      </c>
      <c r="AF166" s="26">
        <f t="shared" si="12"/>
        <v>0.4</v>
      </c>
      <c r="AG166" s="26">
        <f t="shared" si="13"/>
        <v>0.8</v>
      </c>
      <c r="AH166" s="26">
        <f t="shared" si="14"/>
        <v>0.85000000000000009</v>
      </c>
      <c r="AI166" s="26">
        <f t="shared" si="15"/>
        <v>0.70000000000000007</v>
      </c>
      <c r="AJ166" s="26">
        <f t="shared" si="16"/>
        <v>0.70000000000000007</v>
      </c>
      <c r="AK166" s="26">
        <f t="shared" si="17"/>
        <v>0.70000000000000007</v>
      </c>
    </row>
    <row r="167" spans="2:37" ht="36">
      <c r="B167" s="1" t="s">
        <v>403</v>
      </c>
      <c r="C167" s="31" t="s">
        <v>377</v>
      </c>
      <c r="D167" s="23" t="s">
        <v>368</v>
      </c>
      <c r="E167" s="49" t="s">
        <v>21</v>
      </c>
      <c r="F167" s="60" t="s">
        <v>21</v>
      </c>
      <c r="G167" s="60" t="s">
        <v>404</v>
      </c>
      <c r="H167" s="58">
        <v>0.77</v>
      </c>
      <c r="I167" s="22"/>
      <c r="J167" s="1" t="s">
        <v>187</v>
      </c>
      <c r="K167" s="22" t="s">
        <v>35</v>
      </c>
      <c r="L167" s="3" t="s">
        <v>392</v>
      </c>
      <c r="M167" s="25">
        <v>0.2</v>
      </c>
      <c r="N167" s="26">
        <v>0.38</v>
      </c>
      <c r="O167" s="27">
        <v>0.65</v>
      </c>
      <c r="P167" s="25">
        <v>0.68</v>
      </c>
      <c r="Q167" s="26">
        <v>0.83</v>
      </c>
      <c r="R167" s="27">
        <v>0.77</v>
      </c>
      <c r="S167" s="25">
        <v>0.82</v>
      </c>
      <c r="T167" s="26">
        <v>0.79</v>
      </c>
      <c r="U167" s="27">
        <v>0.8</v>
      </c>
      <c r="V167" s="25">
        <v>0.65</v>
      </c>
      <c r="W167" s="26">
        <v>0.6</v>
      </c>
      <c r="X167" s="27">
        <v>0.65</v>
      </c>
      <c r="Y167" s="25">
        <v>0.63</v>
      </c>
      <c r="Z167" s="26">
        <v>0.62</v>
      </c>
      <c r="AA167" s="27">
        <v>0.63</v>
      </c>
      <c r="AB167" s="25">
        <v>0.59</v>
      </c>
      <c r="AC167" s="26">
        <v>0.55000000000000004</v>
      </c>
      <c r="AD167" s="28">
        <v>0.52</v>
      </c>
      <c r="AF167" s="26">
        <f t="shared" si="12"/>
        <v>0.4</v>
      </c>
      <c r="AG167" s="26">
        <f t="shared" si="13"/>
        <v>0.75</v>
      </c>
      <c r="AH167" s="26">
        <f t="shared" si="14"/>
        <v>0.8</v>
      </c>
      <c r="AI167" s="26">
        <f t="shared" si="15"/>
        <v>0.65</v>
      </c>
      <c r="AJ167" s="26">
        <f t="shared" si="16"/>
        <v>0.65</v>
      </c>
      <c r="AK167" s="26">
        <f t="shared" si="17"/>
        <v>0.55000000000000004</v>
      </c>
    </row>
    <row r="168" spans="2:37">
      <c r="B168" s="1" t="s">
        <v>405</v>
      </c>
      <c r="C168" s="31" t="s">
        <v>27</v>
      </c>
      <c r="D168" s="23">
        <v>200</v>
      </c>
      <c r="E168" s="22" t="s">
        <v>42</v>
      </c>
      <c r="F168" s="60" t="s">
        <v>406</v>
      </c>
      <c r="G168" s="60" t="s">
        <v>407</v>
      </c>
      <c r="H168" s="58">
        <v>0.62</v>
      </c>
      <c r="I168" s="22"/>
      <c r="J168" s="1" t="s">
        <v>165</v>
      </c>
      <c r="K168" s="22"/>
      <c r="L168" s="3" t="s">
        <v>80</v>
      </c>
      <c r="M168" s="25">
        <v>0.27</v>
      </c>
      <c r="N168" s="26">
        <v>0.43</v>
      </c>
      <c r="O168" s="27">
        <v>0.71</v>
      </c>
      <c r="P168" s="25">
        <v>0.76</v>
      </c>
      <c r="Q168" s="26">
        <v>0.93</v>
      </c>
      <c r="R168" s="27">
        <v>0.87</v>
      </c>
      <c r="S168" s="25">
        <v>0.94</v>
      </c>
      <c r="T168" s="26">
        <v>0.95</v>
      </c>
      <c r="U168" s="27">
        <v>0.93</v>
      </c>
      <c r="V168" s="25">
        <v>0.71</v>
      </c>
      <c r="W168" s="26">
        <v>0.7</v>
      </c>
      <c r="X168" s="27">
        <v>0.78</v>
      </c>
      <c r="Y168" s="25">
        <v>0.75</v>
      </c>
      <c r="Z168" s="26">
        <v>0.75</v>
      </c>
      <c r="AA168" s="27">
        <v>0.71</v>
      </c>
      <c r="AB168" s="25">
        <v>0.67</v>
      </c>
      <c r="AC168" s="26">
        <v>0.62</v>
      </c>
      <c r="AD168" s="28">
        <v>0.59</v>
      </c>
      <c r="AF168" s="26">
        <f t="shared" si="12"/>
        <v>0.45</v>
      </c>
      <c r="AG168" s="26">
        <f t="shared" si="13"/>
        <v>0.85000000000000009</v>
      </c>
      <c r="AH168" s="26">
        <f t="shared" si="14"/>
        <v>0.95000000000000007</v>
      </c>
      <c r="AI168" s="26">
        <f t="shared" si="15"/>
        <v>0.75</v>
      </c>
      <c r="AJ168" s="26">
        <f t="shared" si="16"/>
        <v>0.75</v>
      </c>
      <c r="AK168" s="26">
        <f t="shared" si="17"/>
        <v>0.65</v>
      </c>
    </row>
    <row r="169" spans="2:37">
      <c r="B169" s="1" t="s">
        <v>278</v>
      </c>
      <c r="C169" s="31" t="s">
        <v>27</v>
      </c>
      <c r="D169" s="23">
        <v>200</v>
      </c>
      <c r="E169" s="22" t="s">
        <v>42</v>
      </c>
      <c r="F169" s="60" t="s">
        <v>408</v>
      </c>
      <c r="G169" s="60" t="s">
        <v>407</v>
      </c>
      <c r="H169" s="58">
        <v>0.62</v>
      </c>
      <c r="I169" s="22"/>
      <c r="J169" s="1" t="s">
        <v>165</v>
      </c>
      <c r="K169" s="22"/>
      <c r="L169" s="3" t="s">
        <v>363</v>
      </c>
      <c r="M169" s="25">
        <v>0.28000000000000003</v>
      </c>
      <c r="N169" s="26">
        <v>0.41</v>
      </c>
      <c r="O169" s="27">
        <v>0.71</v>
      </c>
      <c r="P169" s="25">
        <v>0.75</v>
      </c>
      <c r="Q169" s="26">
        <v>0.91</v>
      </c>
      <c r="R169" s="27">
        <v>0.85</v>
      </c>
      <c r="S169" s="25">
        <v>0.93</v>
      </c>
      <c r="T169" s="26">
        <v>0.94</v>
      </c>
      <c r="U169" s="27">
        <v>0.93</v>
      </c>
      <c r="V169" s="25">
        <v>0.72</v>
      </c>
      <c r="W169" s="26">
        <v>0.7</v>
      </c>
      <c r="X169" s="27">
        <v>0.77</v>
      </c>
      <c r="Y169" s="25">
        <v>0.75</v>
      </c>
      <c r="Z169" s="26">
        <v>0.73</v>
      </c>
      <c r="AA169" s="27">
        <v>0.71</v>
      </c>
      <c r="AB169" s="25">
        <v>0.67</v>
      </c>
      <c r="AC169" s="26">
        <v>0.62</v>
      </c>
      <c r="AD169" s="28">
        <v>0.59</v>
      </c>
      <c r="AF169" s="26">
        <f t="shared" si="12"/>
        <v>0.45</v>
      </c>
      <c r="AG169" s="26">
        <f t="shared" si="13"/>
        <v>0.85000000000000009</v>
      </c>
      <c r="AH169" s="26">
        <f t="shared" si="14"/>
        <v>0.95000000000000007</v>
      </c>
      <c r="AI169" s="26">
        <f t="shared" si="15"/>
        <v>0.75</v>
      </c>
      <c r="AJ169" s="26">
        <f t="shared" si="16"/>
        <v>0.75</v>
      </c>
      <c r="AK169" s="26">
        <f t="shared" si="17"/>
        <v>0.65</v>
      </c>
    </row>
    <row r="170" spans="2:37">
      <c r="B170" s="1" t="s">
        <v>409</v>
      </c>
      <c r="C170" s="31" t="s">
        <v>27</v>
      </c>
      <c r="D170" s="23" t="s">
        <v>368</v>
      </c>
      <c r="E170" s="49" t="s">
        <v>21</v>
      </c>
      <c r="F170" s="60" t="s">
        <v>375</v>
      </c>
      <c r="G170" s="60"/>
      <c r="H170" s="58"/>
      <c r="I170" s="22"/>
      <c r="J170" s="1" t="s">
        <v>258</v>
      </c>
      <c r="K170" s="22" t="s">
        <v>29</v>
      </c>
      <c r="L170" s="3" t="s">
        <v>363</v>
      </c>
      <c r="M170" s="25">
        <v>0.14000000000000001</v>
      </c>
      <c r="N170" s="26">
        <v>0.24</v>
      </c>
      <c r="O170" s="27">
        <v>0.36</v>
      </c>
      <c r="P170" s="25">
        <v>0.52</v>
      </c>
      <c r="Q170" s="26">
        <v>0.7</v>
      </c>
      <c r="R170" s="27">
        <v>0.77</v>
      </c>
      <c r="S170" s="25">
        <v>0.86</v>
      </c>
      <c r="T170" s="26">
        <v>0.9</v>
      </c>
      <c r="U170" s="27">
        <v>0.84</v>
      </c>
      <c r="V170" s="25">
        <v>0.76</v>
      </c>
      <c r="W170" s="26">
        <v>0.7</v>
      </c>
      <c r="X170" s="27">
        <v>0.82</v>
      </c>
      <c r="Y170" s="25">
        <v>0.9</v>
      </c>
      <c r="Z170" s="26">
        <v>0.87</v>
      </c>
      <c r="AA170" s="27">
        <v>0.89</v>
      </c>
      <c r="AB170" s="25">
        <v>0.89</v>
      </c>
      <c r="AC170" s="26">
        <v>0.88</v>
      </c>
      <c r="AD170" s="28">
        <v>0.85</v>
      </c>
      <c r="AF170" s="26">
        <f t="shared" si="12"/>
        <v>0.25</v>
      </c>
      <c r="AG170" s="26">
        <f t="shared" si="13"/>
        <v>0.65</v>
      </c>
      <c r="AH170" s="26">
        <f t="shared" si="14"/>
        <v>0.85000000000000009</v>
      </c>
      <c r="AI170" s="26">
        <f t="shared" si="15"/>
        <v>0.75</v>
      </c>
      <c r="AJ170" s="26">
        <f t="shared" si="16"/>
        <v>0.9</v>
      </c>
      <c r="AK170" s="26">
        <f t="shared" si="17"/>
        <v>0.85000000000000009</v>
      </c>
    </row>
    <row r="171" spans="2:37">
      <c r="B171" s="1" t="s">
        <v>278</v>
      </c>
      <c r="C171" s="31" t="s">
        <v>27</v>
      </c>
      <c r="D171" s="23">
        <v>200</v>
      </c>
      <c r="E171" s="49" t="s">
        <v>21</v>
      </c>
      <c r="F171" s="60" t="s">
        <v>378</v>
      </c>
      <c r="G171" s="60"/>
      <c r="H171" s="58"/>
      <c r="I171" s="22"/>
      <c r="J171" s="1" t="s">
        <v>379</v>
      </c>
      <c r="K171" s="22" t="s">
        <v>57</v>
      </c>
      <c r="L171" s="3" t="s">
        <v>380</v>
      </c>
      <c r="M171" s="25">
        <v>0.19</v>
      </c>
      <c r="N171" s="26">
        <v>0.39</v>
      </c>
      <c r="O171" s="27">
        <v>0.64</v>
      </c>
      <c r="P171" s="25">
        <v>0.88</v>
      </c>
      <c r="Q171" s="26">
        <v>1</v>
      </c>
      <c r="R171" s="27">
        <v>1.03</v>
      </c>
      <c r="S171" s="25">
        <v>1.06</v>
      </c>
      <c r="T171" s="26">
        <v>1.06</v>
      </c>
      <c r="U171" s="27">
        <v>1.01</v>
      </c>
      <c r="V171" s="25">
        <v>0.96</v>
      </c>
      <c r="W171" s="26">
        <v>0.99</v>
      </c>
      <c r="X171" s="27">
        <v>1.02</v>
      </c>
      <c r="Y171" s="25">
        <v>1.02</v>
      </c>
      <c r="Z171" s="26">
        <v>0.99</v>
      </c>
      <c r="AA171" s="27">
        <v>1.01</v>
      </c>
      <c r="AB171" s="25">
        <v>1.01</v>
      </c>
      <c r="AC171" s="26">
        <v>0.99</v>
      </c>
      <c r="AD171" s="28">
        <v>0.89</v>
      </c>
      <c r="AF171" s="26">
        <f t="shared" si="12"/>
        <v>0.4</v>
      </c>
      <c r="AG171" s="26">
        <f t="shared" si="13"/>
        <v>0.95000000000000007</v>
      </c>
      <c r="AH171" s="26">
        <f t="shared" si="14"/>
        <v>1</v>
      </c>
      <c r="AI171" s="26">
        <f t="shared" si="15"/>
        <v>1</v>
      </c>
      <c r="AJ171" s="26">
        <f t="shared" si="16"/>
        <v>1</v>
      </c>
      <c r="AK171" s="26">
        <f t="shared" si="17"/>
        <v>0.95000000000000007</v>
      </c>
    </row>
    <row r="172" spans="2:37">
      <c r="B172" s="1" t="s">
        <v>278</v>
      </c>
      <c r="C172" s="31" t="s">
        <v>27</v>
      </c>
      <c r="D172" s="23">
        <v>200</v>
      </c>
      <c r="E172" s="22" t="s">
        <v>42</v>
      </c>
      <c r="F172" s="60" t="s">
        <v>375</v>
      </c>
      <c r="G172" s="60" t="s">
        <v>410</v>
      </c>
      <c r="H172" s="58">
        <v>0.2</v>
      </c>
      <c r="I172" s="22"/>
      <c r="J172" s="1" t="s">
        <v>371</v>
      </c>
      <c r="K172" s="22" t="s">
        <v>57</v>
      </c>
      <c r="L172" s="3" t="s">
        <v>373</v>
      </c>
      <c r="M172" s="25">
        <v>0.28000000000000003</v>
      </c>
      <c r="N172" s="26">
        <v>0.44</v>
      </c>
      <c r="O172" s="27">
        <v>0.73</v>
      </c>
      <c r="P172" s="25">
        <v>0.8</v>
      </c>
      <c r="Q172" s="26">
        <v>0.97</v>
      </c>
      <c r="R172" s="27">
        <v>0.95</v>
      </c>
      <c r="S172" s="25">
        <v>1</v>
      </c>
      <c r="T172" s="26">
        <v>0.98</v>
      </c>
      <c r="U172" s="27">
        <v>0.95</v>
      </c>
      <c r="V172" s="25">
        <v>0.84</v>
      </c>
      <c r="W172" s="26">
        <v>0.84</v>
      </c>
      <c r="X172" s="27">
        <v>0.9</v>
      </c>
      <c r="Y172" s="25">
        <v>0.91</v>
      </c>
      <c r="Z172" s="26">
        <v>0.91</v>
      </c>
      <c r="AA172" s="27">
        <v>0.88</v>
      </c>
      <c r="AB172" s="25">
        <v>0.85</v>
      </c>
      <c r="AC172" s="26">
        <v>0.81</v>
      </c>
      <c r="AD172" s="28">
        <v>0.77</v>
      </c>
      <c r="AF172" s="26">
        <f t="shared" si="12"/>
        <v>0.5</v>
      </c>
      <c r="AG172" s="26">
        <f t="shared" si="13"/>
        <v>0.9</v>
      </c>
      <c r="AH172" s="26">
        <f t="shared" si="14"/>
        <v>1</v>
      </c>
      <c r="AI172" s="26">
        <f t="shared" si="15"/>
        <v>0.85000000000000009</v>
      </c>
      <c r="AJ172" s="26">
        <f t="shared" si="16"/>
        <v>0.9</v>
      </c>
      <c r="AK172" s="26">
        <f t="shared" si="17"/>
        <v>0.8</v>
      </c>
    </row>
    <row r="173" spans="2:37">
      <c r="B173" s="1" t="s">
        <v>411</v>
      </c>
      <c r="C173" s="31" t="s">
        <v>27</v>
      </c>
      <c r="D173" s="23">
        <v>200</v>
      </c>
      <c r="E173" s="22" t="s">
        <v>42</v>
      </c>
      <c r="F173" s="60" t="s">
        <v>21</v>
      </c>
      <c r="G173" s="60" t="s">
        <v>410</v>
      </c>
      <c r="H173" s="58">
        <v>0.2</v>
      </c>
      <c r="I173" s="22"/>
      <c r="J173" s="1" t="s">
        <v>165</v>
      </c>
      <c r="K173" s="22" t="s">
        <v>35</v>
      </c>
      <c r="L173" s="3" t="s">
        <v>363</v>
      </c>
      <c r="M173" s="25">
        <v>0.21</v>
      </c>
      <c r="N173" s="26">
        <v>0.36</v>
      </c>
      <c r="O173" s="27">
        <v>0.56000000000000005</v>
      </c>
      <c r="P173" s="25">
        <v>0.68</v>
      </c>
      <c r="Q173" s="26">
        <v>0.88</v>
      </c>
      <c r="R173" s="27">
        <v>0.85</v>
      </c>
      <c r="S173" s="25">
        <v>0.91</v>
      </c>
      <c r="T173" s="26">
        <v>0.93</v>
      </c>
      <c r="U173" s="27">
        <v>0.91</v>
      </c>
      <c r="V173" s="25">
        <v>0.74</v>
      </c>
      <c r="W173" s="26">
        <v>0.63</v>
      </c>
      <c r="X173" s="27">
        <v>0.72</v>
      </c>
      <c r="Y173" s="25">
        <v>0.74</v>
      </c>
      <c r="Z173" s="26">
        <v>0.71</v>
      </c>
      <c r="AA173" s="27">
        <v>0.74</v>
      </c>
      <c r="AB173" s="25">
        <v>0.72</v>
      </c>
      <c r="AC173" s="26">
        <v>0.68</v>
      </c>
      <c r="AD173" s="28">
        <v>0.63</v>
      </c>
      <c r="AF173" s="26">
        <f t="shared" ref="AF173:AF174" si="18">IF(AVERAGE(M173:O173)&lt;1.01,ROUND(AVERAGE(M173:O173)/0.05,0)*0.05,1)</f>
        <v>0.4</v>
      </c>
      <c r="AG173" s="26">
        <f t="shared" ref="AG173:AG174" si="19">IF(AVERAGE(P173:R173)&lt;1.01,ROUND(AVERAGE(P173:R173)/0.05,0)*0.05,1)</f>
        <v>0.8</v>
      </c>
      <c r="AH173" s="26">
        <f t="shared" ref="AH173:AH174" si="20">IF(AVERAGE(S173:U173)&lt;1.01,ROUND(AVERAGE(S173:U173)/0.05,0)*0.05,1)</f>
        <v>0.9</v>
      </c>
      <c r="AI173" s="26">
        <f t="shared" ref="AI173:AI174" si="21">IF(AVERAGE(V173:X173)&lt;1.01,ROUND(AVERAGE(V173:X173)/0.05,0)*0.05,1)</f>
        <v>0.70000000000000007</v>
      </c>
      <c r="AJ173" s="26">
        <f t="shared" ref="AJ173:AJ174" si="22">IF(AVERAGE(Y173:AA173)&lt;1.01,ROUND(AVERAGE(Y173:AA173)/0.05,0)*0.05,1)</f>
        <v>0.75</v>
      </c>
      <c r="AK173" s="26">
        <f t="shared" ref="AK173:AK174" si="23">IF(AVERAGE(AB173:AD173)&lt;1.01,ROUND(AVERAGE(AB173:AD173)/0.05,0)*0.05,1)</f>
        <v>0.70000000000000007</v>
      </c>
    </row>
    <row r="174" spans="2:37">
      <c r="B174" s="1" t="s">
        <v>412</v>
      </c>
      <c r="C174" s="31" t="s">
        <v>27</v>
      </c>
      <c r="D174" s="23">
        <v>200</v>
      </c>
      <c r="E174" s="49" t="s">
        <v>21</v>
      </c>
      <c r="F174" s="60" t="s">
        <v>382</v>
      </c>
      <c r="G174" s="60"/>
      <c r="H174" s="58"/>
      <c r="I174" s="22"/>
      <c r="J174" s="1" t="s">
        <v>383</v>
      </c>
      <c r="K174" s="22" t="s">
        <v>29</v>
      </c>
      <c r="L174" s="3" t="s">
        <v>363</v>
      </c>
      <c r="M174" s="25">
        <v>0.14000000000000001</v>
      </c>
      <c r="N174" s="26">
        <v>0.2</v>
      </c>
      <c r="O174" s="27">
        <v>0.31</v>
      </c>
      <c r="P174" s="25">
        <v>0.47</v>
      </c>
      <c r="Q174" s="26">
        <v>0.66</v>
      </c>
      <c r="R174" s="27">
        <v>0.74</v>
      </c>
      <c r="S174" s="25">
        <v>0.83</v>
      </c>
      <c r="T174" s="26">
        <v>0.85</v>
      </c>
      <c r="U174" s="27">
        <v>0.81</v>
      </c>
      <c r="V174" s="25">
        <v>0.71</v>
      </c>
      <c r="W174" s="26">
        <v>0.7</v>
      </c>
      <c r="X174" s="27">
        <v>0.84</v>
      </c>
      <c r="Y174" s="25">
        <v>0.88</v>
      </c>
      <c r="Z174" s="26">
        <v>0.9</v>
      </c>
      <c r="AA174" s="27">
        <v>0.92</v>
      </c>
      <c r="AB174" s="25">
        <v>0.92</v>
      </c>
      <c r="AC174" s="26">
        <v>0.92</v>
      </c>
      <c r="AD174" s="28">
        <v>0.87</v>
      </c>
      <c r="AF174" s="26">
        <f t="shared" si="18"/>
        <v>0.2</v>
      </c>
      <c r="AG174" s="26">
        <f t="shared" si="19"/>
        <v>0.60000000000000009</v>
      </c>
      <c r="AH174" s="26">
        <f t="shared" si="20"/>
        <v>0.85000000000000009</v>
      </c>
      <c r="AI174" s="26">
        <f t="shared" si="21"/>
        <v>0.75</v>
      </c>
      <c r="AJ174" s="26">
        <f t="shared" si="22"/>
        <v>0.9</v>
      </c>
      <c r="AK174" s="26">
        <f t="shared" si="23"/>
        <v>0.9</v>
      </c>
    </row>
    <row r="175" spans="2:37">
      <c r="B175" s="1" t="s">
        <v>413</v>
      </c>
      <c r="C175" s="31" t="s">
        <v>27</v>
      </c>
      <c r="D175" s="23" t="s">
        <v>397</v>
      </c>
      <c r="E175" s="49" t="s">
        <v>21</v>
      </c>
      <c r="F175" s="60" t="s">
        <v>382</v>
      </c>
      <c r="G175" s="60"/>
      <c r="H175" s="58"/>
      <c r="I175" s="22"/>
      <c r="K175" s="22"/>
      <c r="M175" s="25"/>
      <c r="N175" s="26"/>
      <c r="O175" s="27"/>
      <c r="P175" s="25"/>
      <c r="Q175" s="26"/>
      <c r="R175" s="27"/>
      <c r="S175" s="25"/>
      <c r="T175" s="26"/>
      <c r="U175" s="27"/>
      <c r="V175" s="25"/>
      <c r="W175" s="26"/>
      <c r="X175" s="27"/>
      <c r="Y175" s="25"/>
      <c r="Z175" s="26"/>
      <c r="AA175" s="27"/>
      <c r="AB175" s="25"/>
      <c r="AC175" s="26"/>
      <c r="AD175" s="28"/>
      <c r="AF175" s="26"/>
      <c r="AG175" s="26"/>
      <c r="AH175" s="26"/>
      <c r="AI175" s="26"/>
      <c r="AJ175" s="26"/>
      <c r="AK175" s="26"/>
    </row>
    <row r="176" spans="2:37">
      <c r="C176" s="61"/>
      <c r="D176" s="23"/>
      <c r="E176" s="22"/>
      <c r="F176" s="60"/>
      <c r="G176" s="60"/>
      <c r="H176" s="58"/>
      <c r="I176" s="22"/>
      <c r="K176" s="22"/>
      <c r="M176" s="25"/>
      <c r="N176" s="26"/>
      <c r="O176" s="27"/>
      <c r="P176" s="25"/>
      <c r="Q176" s="26"/>
      <c r="R176" s="27"/>
      <c r="S176" s="25"/>
      <c r="T176" s="26"/>
      <c r="U176" s="27"/>
      <c r="V176" s="25"/>
      <c r="W176" s="26"/>
      <c r="X176" s="27"/>
      <c r="Y176" s="25"/>
      <c r="Z176" s="26"/>
      <c r="AA176" s="27"/>
      <c r="AB176" s="25"/>
      <c r="AC176" s="26"/>
      <c r="AD176" s="28"/>
      <c r="AF176" s="26"/>
      <c r="AG176" s="26"/>
      <c r="AH176" s="26"/>
      <c r="AI176" s="26"/>
      <c r="AJ176" s="26"/>
      <c r="AK176" s="26"/>
    </row>
    <row r="177" spans="3:37">
      <c r="C177" s="61"/>
      <c r="D177" s="23"/>
      <c r="E177" s="22"/>
      <c r="F177" s="60"/>
      <c r="G177" s="60"/>
      <c r="H177" s="58"/>
      <c r="I177" s="22"/>
      <c r="K177" s="22"/>
      <c r="M177" s="25"/>
      <c r="N177" s="26"/>
      <c r="O177" s="27"/>
      <c r="P177" s="25"/>
      <c r="Q177" s="26"/>
      <c r="R177" s="27"/>
      <c r="S177" s="25"/>
      <c r="T177" s="26"/>
      <c r="U177" s="27"/>
      <c r="V177" s="25"/>
      <c r="W177" s="26"/>
      <c r="X177" s="27"/>
      <c r="Y177" s="25"/>
      <c r="Z177" s="26"/>
      <c r="AA177" s="27"/>
      <c r="AB177" s="25"/>
      <c r="AC177" s="26"/>
      <c r="AD177" s="28"/>
      <c r="AF177" s="26"/>
      <c r="AG177" s="26"/>
      <c r="AH177" s="26"/>
      <c r="AI177" s="26"/>
      <c r="AJ177" s="26"/>
      <c r="AK177" s="26"/>
    </row>
    <row r="178" spans="3:37">
      <c r="C178" s="31"/>
      <c r="D178" s="23"/>
      <c r="E178" s="22"/>
      <c r="F178" s="22"/>
      <c r="G178" s="22"/>
      <c r="I178" s="22"/>
      <c r="K178" s="22"/>
      <c r="M178" s="25"/>
      <c r="N178" s="26"/>
      <c r="O178" s="27"/>
      <c r="P178" s="25"/>
      <c r="Q178" s="26"/>
      <c r="R178" s="27"/>
      <c r="S178" s="25"/>
      <c r="T178" s="26"/>
      <c r="U178" s="27"/>
      <c r="V178" s="25"/>
      <c r="W178" s="26"/>
      <c r="X178" s="27"/>
      <c r="Y178" s="25"/>
      <c r="Z178" s="26"/>
      <c r="AA178" s="27"/>
      <c r="AB178" s="25"/>
      <c r="AC178" s="26"/>
      <c r="AD178" s="28"/>
      <c r="AF178" s="26"/>
      <c r="AG178" s="26"/>
      <c r="AH178" s="26"/>
      <c r="AI178" s="26"/>
      <c r="AJ178" s="26"/>
      <c r="AK178" s="26"/>
    </row>
    <row r="179" spans="3:37">
      <c r="C179" s="31"/>
      <c r="D179" s="23"/>
      <c r="E179" s="22"/>
      <c r="F179" s="22"/>
      <c r="G179" s="22"/>
      <c r="I179" s="22"/>
      <c r="K179" s="22"/>
      <c r="M179" s="25"/>
      <c r="N179" s="26"/>
      <c r="O179" s="27"/>
      <c r="P179" s="25"/>
      <c r="Q179" s="26"/>
      <c r="R179" s="27"/>
      <c r="S179" s="25"/>
      <c r="T179" s="26"/>
      <c r="U179" s="27"/>
      <c r="V179" s="25"/>
      <c r="W179" s="26"/>
      <c r="X179" s="27"/>
      <c r="Y179" s="25"/>
      <c r="Z179" s="26"/>
      <c r="AA179" s="27"/>
      <c r="AB179" s="25"/>
      <c r="AC179" s="26"/>
      <c r="AD179" s="28"/>
      <c r="AF179" s="26"/>
      <c r="AG179" s="26"/>
      <c r="AH179" s="26"/>
      <c r="AI179" s="26"/>
      <c r="AJ179" s="26"/>
      <c r="AK179" s="26"/>
    </row>
    <row r="180" spans="3:37">
      <c r="C180" s="31"/>
      <c r="D180" s="23"/>
      <c r="E180" s="22"/>
      <c r="F180" s="22"/>
      <c r="G180" s="22"/>
      <c r="I180" s="22"/>
      <c r="K180" s="22"/>
      <c r="M180" s="25"/>
      <c r="N180" s="26"/>
      <c r="O180" s="27"/>
      <c r="P180" s="25"/>
      <c r="Q180" s="26"/>
      <c r="R180" s="27"/>
      <c r="S180" s="25"/>
      <c r="T180" s="26"/>
      <c r="U180" s="27"/>
      <c r="V180" s="25"/>
      <c r="W180" s="26"/>
      <c r="X180" s="27"/>
      <c r="Y180" s="25"/>
      <c r="Z180" s="26"/>
      <c r="AA180" s="27"/>
      <c r="AB180" s="25"/>
      <c r="AC180" s="26"/>
      <c r="AD180" s="28"/>
      <c r="AF180" s="26"/>
      <c r="AG180" s="26"/>
      <c r="AH180" s="26"/>
      <c r="AI180" s="26"/>
      <c r="AJ180" s="26"/>
      <c r="AK180" s="26"/>
    </row>
    <row r="181" spans="3:37">
      <c r="C181" s="31"/>
      <c r="D181" s="23"/>
      <c r="E181" s="22"/>
      <c r="F181" s="22"/>
      <c r="G181" s="22"/>
      <c r="I181" s="22"/>
      <c r="K181" s="22"/>
      <c r="M181" s="25"/>
      <c r="N181" s="26"/>
      <c r="O181" s="27"/>
      <c r="P181" s="25"/>
      <c r="Q181" s="26"/>
      <c r="R181" s="27"/>
      <c r="S181" s="25"/>
      <c r="T181" s="26"/>
      <c r="U181" s="27"/>
      <c r="V181" s="25"/>
      <c r="W181" s="26"/>
      <c r="X181" s="27"/>
      <c r="Y181" s="25"/>
      <c r="Z181" s="26"/>
      <c r="AA181" s="27"/>
      <c r="AB181" s="25"/>
      <c r="AC181" s="26"/>
      <c r="AD181" s="28"/>
      <c r="AF181" s="26"/>
      <c r="AG181" s="26"/>
      <c r="AH181" s="26"/>
      <c r="AI181" s="26"/>
      <c r="AJ181" s="26"/>
      <c r="AK181" s="26"/>
    </row>
    <row r="182" spans="3:37">
      <c r="C182" s="31"/>
      <c r="D182" s="23"/>
      <c r="E182" s="22"/>
      <c r="F182" s="22"/>
      <c r="G182" s="22"/>
      <c r="I182" s="22"/>
      <c r="K182" s="22"/>
      <c r="M182" s="25"/>
      <c r="N182" s="26"/>
      <c r="O182" s="27"/>
      <c r="P182" s="25"/>
      <c r="Q182" s="26"/>
      <c r="R182" s="27"/>
      <c r="S182" s="25"/>
      <c r="T182" s="26"/>
      <c r="U182" s="27"/>
      <c r="V182" s="25"/>
      <c r="W182" s="26"/>
      <c r="X182" s="27"/>
      <c r="Y182" s="25"/>
      <c r="Z182" s="26"/>
      <c r="AA182" s="27"/>
      <c r="AB182" s="25"/>
      <c r="AC182" s="26"/>
      <c r="AD182" s="28"/>
      <c r="AF182" s="26"/>
      <c r="AG182" s="26"/>
      <c r="AH182" s="26"/>
      <c r="AI182" s="26"/>
      <c r="AJ182" s="26"/>
      <c r="AK182" s="26"/>
    </row>
    <row r="183" spans="3:37">
      <c r="C183" s="31"/>
      <c r="D183" s="23"/>
      <c r="E183" s="22"/>
      <c r="F183" s="22"/>
      <c r="G183" s="22"/>
      <c r="I183" s="22"/>
      <c r="K183" s="22"/>
      <c r="M183" s="25"/>
      <c r="N183" s="26"/>
      <c r="O183" s="27"/>
      <c r="P183" s="25"/>
      <c r="Q183" s="26"/>
      <c r="R183" s="27"/>
      <c r="S183" s="25"/>
      <c r="T183" s="26"/>
      <c r="U183" s="27"/>
      <c r="V183" s="25"/>
      <c r="W183" s="26"/>
      <c r="X183" s="27"/>
      <c r="Y183" s="25"/>
      <c r="Z183" s="26"/>
      <c r="AA183" s="27"/>
      <c r="AB183" s="25"/>
      <c r="AC183" s="26"/>
      <c r="AD183" s="28"/>
      <c r="AF183" s="26"/>
      <c r="AG183" s="26"/>
      <c r="AH183" s="26"/>
      <c r="AI183" s="26"/>
      <c r="AJ183" s="26"/>
      <c r="AK183" s="26"/>
    </row>
    <row r="184" spans="3:37">
      <c r="C184" s="31"/>
      <c r="D184" s="23"/>
      <c r="E184" s="22"/>
      <c r="F184" s="22"/>
      <c r="G184" s="22"/>
      <c r="I184" s="22"/>
      <c r="K184" s="22"/>
      <c r="M184" s="25"/>
      <c r="N184" s="26"/>
      <c r="O184" s="27"/>
      <c r="P184" s="25"/>
      <c r="Q184" s="26"/>
      <c r="R184" s="27"/>
      <c r="S184" s="25"/>
      <c r="T184" s="26"/>
      <c r="U184" s="27"/>
      <c r="V184" s="25"/>
      <c r="W184" s="26"/>
      <c r="X184" s="27"/>
      <c r="Y184" s="25"/>
      <c r="Z184" s="26"/>
      <c r="AA184" s="27"/>
      <c r="AB184" s="25"/>
      <c r="AC184" s="26"/>
      <c r="AD184" s="28"/>
      <c r="AF184" s="26"/>
      <c r="AG184" s="26"/>
      <c r="AH184" s="26"/>
      <c r="AI184" s="26"/>
      <c r="AJ184" s="26"/>
      <c r="AK184" s="26"/>
    </row>
    <row r="185" spans="3:37">
      <c r="C185" s="31"/>
      <c r="D185" s="23"/>
      <c r="E185" s="22"/>
      <c r="F185" s="22"/>
      <c r="G185" s="22"/>
      <c r="I185" s="22"/>
      <c r="K185" s="22"/>
      <c r="M185" s="25"/>
      <c r="N185" s="26"/>
      <c r="O185" s="27"/>
      <c r="P185" s="25"/>
      <c r="Q185" s="26"/>
      <c r="R185" s="27"/>
      <c r="S185" s="25"/>
      <c r="T185" s="26"/>
      <c r="U185" s="27"/>
      <c r="V185" s="25"/>
      <c r="W185" s="26"/>
      <c r="X185" s="27"/>
      <c r="Y185" s="25"/>
      <c r="Z185" s="26"/>
      <c r="AA185" s="27"/>
      <c r="AB185" s="25"/>
      <c r="AC185" s="26"/>
      <c r="AD185" s="28"/>
      <c r="AF185" s="26"/>
      <c r="AG185" s="26"/>
      <c r="AH185" s="26"/>
      <c r="AI185" s="26"/>
      <c r="AJ185" s="26"/>
      <c r="AK185" s="26"/>
    </row>
    <row r="186" spans="3:37">
      <c r="C186" s="31"/>
      <c r="D186" s="23"/>
      <c r="E186" s="22"/>
      <c r="F186" s="22"/>
      <c r="G186" s="22"/>
      <c r="I186" s="22"/>
      <c r="K186" s="22"/>
      <c r="M186" s="25"/>
      <c r="N186" s="26"/>
      <c r="O186" s="27"/>
      <c r="P186" s="25"/>
      <c r="Q186" s="26"/>
      <c r="R186" s="27"/>
      <c r="S186" s="25"/>
      <c r="T186" s="26"/>
      <c r="U186" s="27"/>
      <c r="V186" s="25"/>
      <c r="W186" s="26"/>
      <c r="X186" s="27"/>
      <c r="Y186" s="25"/>
      <c r="Z186" s="26"/>
      <c r="AA186" s="27"/>
      <c r="AB186" s="25"/>
      <c r="AC186" s="26"/>
      <c r="AD186" s="28"/>
      <c r="AF186" s="26"/>
      <c r="AG186" s="26"/>
      <c r="AH186" s="26"/>
      <c r="AI186" s="26"/>
      <c r="AJ186" s="26"/>
      <c r="AK186" s="26"/>
    </row>
    <row r="187" spans="3:37">
      <c r="C187" s="31"/>
      <c r="D187" s="23"/>
      <c r="E187" s="22"/>
      <c r="F187" s="22"/>
      <c r="G187" s="22"/>
      <c r="I187" s="22"/>
      <c r="K187" s="22"/>
      <c r="M187" s="25"/>
      <c r="N187" s="26"/>
      <c r="O187" s="27"/>
      <c r="P187" s="25"/>
      <c r="Q187" s="26"/>
      <c r="R187" s="27"/>
      <c r="S187" s="25"/>
      <c r="T187" s="26"/>
      <c r="U187" s="27"/>
      <c r="V187" s="25"/>
      <c r="W187" s="26"/>
      <c r="X187" s="27"/>
      <c r="Y187" s="25"/>
      <c r="Z187" s="26"/>
      <c r="AA187" s="27"/>
      <c r="AB187" s="25"/>
      <c r="AC187" s="26"/>
      <c r="AD187" s="28"/>
      <c r="AF187" s="26"/>
      <c r="AG187" s="26"/>
      <c r="AH187" s="26"/>
      <c r="AI187" s="26"/>
      <c r="AJ187" s="26"/>
      <c r="AK187" s="26"/>
    </row>
    <row r="188" spans="3:37">
      <c r="C188" s="31"/>
      <c r="D188" s="23"/>
      <c r="E188" s="22"/>
      <c r="F188" s="22"/>
      <c r="G188" s="22"/>
      <c r="I188" s="22"/>
      <c r="K188" s="22"/>
      <c r="M188" s="25"/>
      <c r="N188" s="26"/>
      <c r="O188" s="27"/>
      <c r="P188" s="25"/>
      <c r="Q188" s="26"/>
      <c r="R188" s="27"/>
      <c r="S188" s="25"/>
      <c r="T188" s="26"/>
      <c r="U188" s="27"/>
      <c r="V188" s="25"/>
      <c r="W188" s="26"/>
      <c r="X188" s="27"/>
      <c r="Y188" s="25"/>
      <c r="Z188" s="26"/>
      <c r="AA188" s="27"/>
      <c r="AB188" s="25"/>
      <c r="AC188" s="26"/>
      <c r="AD188" s="28"/>
      <c r="AF188" s="26"/>
      <c r="AG188" s="26"/>
      <c r="AH188" s="26"/>
      <c r="AI188" s="26"/>
      <c r="AJ188" s="26"/>
      <c r="AK188" s="26"/>
    </row>
    <row r="189" spans="3:37">
      <c r="C189" s="31"/>
      <c r="D189" s="23"/>
      <c r="E189" s="22"/>
      <c r="F189" s="22"/>
      <c r="G189" s="22"/>
      <c r="I189" s="22"/>
      <c r="K189" s="22"/>
      <c r="M189" s="25"/>
      <c r="N189" s="26"/>
      <c r="O189" s="27"/>
      <c r="P189" s="25"/>
      <c r="Q189" s="26"/>
      <c r="R189" s="27"/>
      <c r="S189" s="25"/>
      <c r="T189" s="26"/>
      <c r="U189" s="27"/>
      <c r="V189" s="25"/>
      <c r="W189" s="26"/>
      <c r="X189" s="27"/>
      <c r="Y189" s="25"/>
      <c r="Z189" s="26"/>
      <c r="AA189" s="27"/>
      <c r="AB189" s="25"/>
      <c r="AC189" s="26"/>
      <c r="AD189" s="28"/>
      <c r="AF189" s="26"/>
      <c r="AG189" s="26"/>
      <c r="AH189" s="26"/>
      <c r="AI189" s="26"/>
      <c r="AJ189" s="26"/>
      <c r="AK189" s="26"/>
    </row>
    <row r="190" spans="3:37">
      <c r="C190" s="31"/>
      <c r="D190" s="23"/>
      <c r="E190" s="22"/>
      <c r="F190" s="22"/>
      <c r="G190" s="22"/>
      <c r="I190" s="22"/>
      <c r="K190" s="22"/>
      <c r="M190" s="25"/>
      <c r="N190" s="26"/>
      <c r="O190" s="27"/>
      <c r="P190" s="25"/>
      <c r="Q190" s="26"/>
      <c r="R190" s="27"/>
      <c r="S190" s="25"/>
      <c r="T190" s="26"/>
      <c r="U190" s="27"/>
      <c r="V190" s="25"/>
      <c r="W190" s="26"/>
      <c r="X190" s="27"/>
      <c r="Y190" s="25"/>
      <c r="Z190" s="26"/>
      <c r="AA190" s="27"/>
      <c r="AB190" s="25"/>
      <c r="AC190" s="26"/>
      <c r="AD190" s="28"/>
      <c r="AF190" s="26"/>
      <c r="AG190" s="26"/>
      <c r="AH190" s="26"/>
      <c r="AI190" s="26"/>
      <c r="AJ190" s="26"/>
      <c r="AK190" s="26"/>
    </row>
    <row r="191" spans="3:37">
      <c r="C191" s="31"/>
      <c r="D191" s="23"/>
      <c r="E191" s="22"/>
      <c r="F191" s="22"/>
      <c r="G191" s="22"/>
      <c r="I191" s="22"/>
      <c r="K191" s="22"/>
      <c r="M191" s="25"/>
      <c r="N191" s="26"/>
      <c r="O191" s="27"/>
      <c r="P191" s="25"/>
      <c r="Q191" s="26"/>
      <c r="R191" s="27"/>
      <c r="S191" s="25"/>
      <c r="T191" s="26"/>
      <c r="U191" s="27"/>
      <c r="V191" s="25"/>
      <c r="W191" s="26"/>
      <c r="X191" s="27"/>
      <c r="Y191" s="25"/>
      <c r="Z191" s="26"/>
      <c r="AA191" s="27"/>
      <c r="AB191" s="25"/>
      <c r="AC191" s="26"/>
      <c r="AD191" s="28"/>
      <c r="AF191" s="26"/>
      <c r="AG191" s="26"/>
      <c r="AH191" s="26"/>
      <c r="AI191" s="26"/>
      <c r="AJ191" s="26"/>
      <c r="AK191" s="26"/>
    </row>
    <row r="192" spans="3:37">
      <c r="C192" s="31"/>
      <c r="D192" s="23"/>
      <c r="E192" s="22"/>
      <c r="F192" s="22"/>
      <c r="G192" s="22"/>
      <c r="I192" s="22"/>
      <c r="K192" s="22"/>
      <c r="M192" s="25"/>
      <c r="N192" s="26"/>
      <c r="O192" s="27"/>
      <c r="P192" s="25"/>
      <c r="Q192" s="26"/>
      <c r="R192" s="27"/>
      <c r="S192" s="25"/>
      <c r="T192" s="26"/>
      <c r="U192" s="27"/>
      <c r="V192" s="25"/>
      <c r="W192" s="26"/>
      <c r="X192" s="27"/>
      <c r="Y192" s="25"/>
      <c r="Z192" s="26"/>
      <c r="AA192" s="27"/>
      <c r="AB192" s="25"/>
      <c r="AC192" s="26"/>
      <c r="AD192" s="28"/>
      <c r="AF192" s="26"/>
      <c r="AG192" s="26"/>
      <c r="AH192" s="26"/>
      <c r="AI192" s="26"/>
      <c r="AJ192" s="26"/>
      <c r="AK192" s="26"/>
    </row>
    <row r="193" spans="1:37">
      <c r="C193" s="31"/>
      <c r="D193" s="23"/>
      <c r="E193" s="22"/>
      <c r="F193" s="22"/>
      <c r="G193" s="22"/>
      <c r="I193" s="22"/>
      <c r="K193" s="22"/>
      <c r="M193" s="25"/>
      <c r="N193" s="26"/>
      <c r="O193" s="27"/>
      <c r="P193" s="25"/>
      <c r="Q193" s="26"/>
      <c r="R193" s="27"/>
      <c r="S193" s="25"/>
      <c r="T193" s="26"/>
      <c r="U193" s="27"/>
      <c r="V193" s="25"/>
      <c r="W193" s="26"/>
      <c r="X193" s="27"/>
      <c r="Y193" s="25"/>
      <c r="Z193" s="26"/>
      <c r="AA193" s="27"/>
      <c r="AB193" s="25"/>
      <c r="AC193" s="26"/>
      <c r="AD193" s="28"/>
      <c r="AF193" s="26"/>
      <c r="AG193" s="26"/>
      <c r="AH193" s="26"/>
      <c r="AI193" s="26"/>
      <c r="AJ193" s="26"/>
      <c r="AK193" s="26"/>
    </row>
    <row r="194" spans="1:37">
      <c r="C194" s="31"/>
      <c r="D194" s="23"/>
      <c r="E194" s="22"/>
      <c r="F194" s="22"/>
      <c r="G194" s="22"/>
      <c r="I194" s="22"/>
      <c r="K194" s="22"/>
      <c r="M194" s="25"/>
      <c r="N194" s="26"/>
      <c r="O194" s="27"/>
      <c r="P194" s="25"/>
      <c r="Q194" s="26"/>
      <c r="R194" s="27"/>
      <c r="S194" s="25"/>
      <c r="T194" s="26"/>
      <c r="U194" s="27"/>
      <c r="V194" s="25"/>
      <c r="W194" s="26"/>
      <c r="X194" s="27"/>
      <c r="Y194" s="25"/>
      <c r="Z194" s="26"/>
      <c r="AA194" s="27"/>
      <c r="AB194" s="25"/>
      <c r="AC194" s="26"/>
      <c r="AD194" s="28"/>
      <c r="AF194" s="26"/>
      <c r="AG194" s="26"/>
      <c r="AH194" s="26"/>
      <c r="AI194" s="26"/>
      <c r="AJ194" s="26"/>
      <c r="AK194" s="26"/>
    </row>
    <row r="205" spans="1:37" s="31" customForma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3"/>
      <c r="M205" s="44"/>
      <c r="N205" s="45"/>
      <c r="O205" s="46"/>
      <c r="P205" s="44"/>
      <c r="Q205" s="45"/>
      <c r="R205" s="46"/>
      <c r="S205" s="44"/>
      <c r="T205" s="45"/>
      <c r="U205" s="46"/>
      <c r="V205" s="44"/>
      <c r="W205" s="45"/>
      <c r="X205" s="46"/>
      <c r="Y205" s="44"/>
      <c r="Z205" s="45"/>
      <c r="AA205" s="46"/>
      <c r="AB205" s="44"/>
      <c r="AC205" s="45"/>
      <c r="AD205" s="47"/>
      <c r="AE205" s="48"/>
      <c r="AF205" s="45"/>
      <c r="AG205" s="45"/>
      <c r="AH205" s="45"/>
      <c r="AI205" s="45"/>
      <c r="AJ205" s="45"/>
      <c r="AK205" s="45"/>
    </row>
    <row r="206" spans="1:37" s="31" customForma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3"/>
      <c r="M206" s="44"/>
      <c r="N206" s="45"/>
      <c r="O206" s="46"/>
      <c r="P206" s="44"/>
      <c r="Q206" s="45"/>
      <c r="R206" s="46"/>
      <c r="S206" s="44"/>
      <c r="T206" s="45"/>
      <c r="U206" s="46"/>
      <c r="V206" s="44"/>
      <c r="W206" s="45"/>
      <c r="X206" s="46"/>
      <c r="Y206" s="44"/>
      <c r="Z206" s="45"/>
      <c r="AA206" s="46"/>
      <c r="AB206" s="44"/>
      <c r="AC206" s="45"/>
      <c r="AD206" s="47"/>
      <c r="AE206" s="48"/>
      <c r="AF206" s="45"/>
      <c r="AG206" s="45"/>
      <c r="AH206" s="45"/>
      <c r="AI206" s="45"/>
      <c r="AJ206" s="45"/>
      <c r="AK206" s="45"/>
    </row>
    <row r="207" spans="1:37" s="31" customForma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3"/>
      <c r="M207" s="44"/>
      <c r="N207" s="45"/>
      <c r="O207" s="46"/>
      <c r="P207" s="44"/>
      <c r="Q207" s="45"/>
      <c r="R207" s="46"/>
      <c r="S207" s="44"/>
      <c r="T207" s="45"/>
      <c r="U207" s="46"/>
      <c r="V207" s="44"/>
      <c r="W207" s="45"/>
      <c r="X207" s="46"/>
      <c r="Y207" s="44"/>
      <c r="Z207" s="45"/>
      <c r="AA207" s="46"/>
      <c r="AB207" s="44"/>
      <c r="AC207" s="45"/>
      <c r="AD207" s="47"/>
      <c r="AE207" s="48"/>
      <c r="AF207" s="45"/>
      <c r="AG207" s="45"/>
      <c r="AH207" s="45"/>
      <c r="AI207" s="45"/>
      <c r="AJ207" s="45"/>
      <c r="AK207" s="45"/>
    </row>
    <row r="208" spans="1:37" s="31" customForma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3"/>
      <c r="M208" s="44"/>
      <c r="N208" s="45"/>
      <c r="O208" s="46"/>
      <c r="P208" s="44"/>
      <c r="Q208" s="45"/>
      <c r="R208" s="46"/>
      <c r="S208" s="44"/>
      <c r="T208" s="45"/>
      <c r="U208" s="46"/>
      <c r="V208" s="44"/>
      <c r="W208" s="45"/>
      <c r="X208" s="46"/>
      <c r="Y208" s="44"/>
      <c r="Z208" s="45"/>
      <c r="AA208" s="46"/>
      <c r="AB208" s="44"/>
      <c r="AC208" s="45"/>
      <c r="AD208" s="47"/>
      <c r="AE208" s="48"/>
      <c r="AF208" s="45"/>
      <c r="AG208" s="45"/>
      <c r="AH208" s="45"/>
      <c r="AI208" s="45"/>
      <c r="AJ208" s="45"/>
      <c r="AK208" s="45"/>
    </row>
    <row r="209" spans="1:37" s="31" customForma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3"/>
      <c r="M209" s="44"/>
      <c r="N209" s="45"/>
      <c r="O209" s="46"/>
      <c r="P209" s="44"/>
      <c r="Q209" s="45"/>
      <c r="R209" s="46"/>
      <c r="S209" s="44"/>
      <c r="T209" s="45"/>
      <c r="U209" s="46"/>
      <c r="V209" s="44"/>
      <c r="W209" s="45"/>
      <c r="X209" s="46"/>
      <c r="Y209" s="44"/>
      <c r="Z209" s="45"/>
      <c r="AA209" s="46"/>
      <c r="AB209" s="44"/>
      <c r="AC209" s="45"/>
      <c r="AD209" s="47"/>
      <c r="AE209" s="48"/>
      <c r="AF209" s="45"/>
      <c r="AG209" s="45"/>
      <c r="AH209" s="45"/>
      <c r="AI209" s="45"/>
      <c r="AJ209" s="45"/>
      <c r="AK209" s="45"/>
    </row>
    <row r="210" spans="1:37" s="31" customForma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3"/>
      <c r="M210" s="44"/>
      <c r="N210" s="45"/>
      <c r="O210" s="46"/>
      <c r="P210" s="44"/>
      <c r="Q210" s="45"/>
      <c r="R210" s="46"/>
      <c r="S210" s="44"/>
      <c r="T210" s="45"/>
      <c r="U210" s="46"/>
      <c r="V210" s="44"/>
      <c r="W210" s="45"/>
      <c r="X210" s="46"/>
      <c r="Y210" s="44"/>
      <c r="Z210" s="45"/>
      <c r="AA210" s="46"/>
      <c r="AB210" s="44"/>
      <c r="AC210" s="45"/>
      <c r="AD210" s="47"/>
      <c r="AE210" s="48"/>
      <c r="AF210" s="45"/>
      <c r="AG210" s="45"/>
      <c r="AH210" s="45"/>
      <c r="AI210" s="45"/>
      <c r="AJ210" s="45"/>
      <c r="AK210" s="45"/>
    </row>
    <row r="211" spans="1:37" s="31" customForma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3"/>
      <c r="M211" s="44"/>
      <c r="N211" s="45"/>
      <c r="O211" s="46"/>
      <c r="P211" s="44"/>
      <c r="Q211" s="45"/>
      <c r="R211" s="46"/>
      <c r="S211" s="44"/>
      <c r="T211" s="45"/>
      <c r="U211" s="46"/>
      <c r="V211" s="44"/>
      <c r="W211" s="45"/>
      <c r="X211" s="46"/>
      <c r="Y211" s="44"/>
      <c r="Z211" s="45"/>
      <c r="AA211" s="46"/>
      <c r="AB211" s="44"/>
      <c r="AC211" s="45"/>
      <c r="AD211" s="47"/>
      <c r="AE211" s="48"/>
      <c r="AF211" s="45"/>
      <c r="AG211" s="45"/>
      <c r="AH211" s="45"/>
      <c r="AI211" s="45"/>
      <c r="AJ211" s="45"/>
      <c r="AK211" s="45"/>
    </row>
    <row r="212" spans="1:37" s="31" customForma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3"/>
      <c r="M212" s="44"/>
      <c r="N212" s="45"/>
      <c r="O212" s="46"/>
      <c r="P212" s="44"/>
      <c r="Q212" s="45"/>
      <c r="R212" s="46"/>
      <c r="S212" s="44"/>
      <c r="T212" s="45"/>
      <c r="U212" s="46"/>
      <c r="V212" s="44"/>
      <c r="W212" s="45"/>
      <c r="X212" s="46"/>
      <c r="Y212" s="44"/>
      <c r="Z212" s="45"/>
      <c r="AA212" s="46"/>
      <c r="AB212" s="44"/>
      <c r="AC212" s="45"/>
      <c r="AD212" s="47"/>
      <c r="AE212" s="48"/>
      <c r="AF212" s="45"/>
      <c r="AG212" s="45"/>
      <c r="AH212" s="45"/>
      <c r="AI212" s="45"/>
      <c r="AJ212" s="45"/>
      <c r="AK212" s="45"/>
    </row>
    <row r="213" spans="1:37" s="31" customForma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3"/>
      <c r="M213" s="44"/>
      <c r="N213" s="45"/>
      <c r="O213" s="46"/>
      <c r="P213" s="44"/>
      <c r="Q213" s="45"/>
      <c r="R213" s="46"/>
      <c r="S213" s="44"/>
      <c r="T213" s="45"/>
      <c r="U213" s="46"/>
      <c r="V213" s="44"/>
      <c r="W213" s="45"/>
      <c r="X213" s="46"/>
      <c r="Y213" s="44"/>
      <c r="Z213" s="45"/>
      <c r="AA213" s="46"/>
      <c r="AB213" s="44"/>
      <c r="AC213" s="45"/>
      <c r="AD213" s="47"/>
      <c r="AE213" s="48"/>
      <c r="AF213" s="45"/>
      <c r="AG213" s="45"/>
      <c r="AH213" s="45"/>
      <c r="AI213" s="45"/>
      <c r="AJ213" s="45"/>
      <c r="AK213" s="45"/>
    </row>
    <row r="214" spans="1:37" s="31" customForma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3"/>
      <c r="M214" s="44"/>
      <c r="N214" s="45"/>
      <c r="O214" s="46"/>
      <c r="P214" s="44"/>
      <c r="Q214" s="45"/>
      <c r="R214" s="46"/>
      <c r="S214" s="44"/>
      <c r="T214" s="45"/>
      <c r="U214" s="46"/>
      <c r="V214" s="44"/>
      <c r="W214" s="45"/>
      <c r="X214" s="46"/>
      <c r="Y214" s="44"/>
      <c r="Z214" s="45"/>
      <c r="AA214" s="46"/>
      <c r="AB214" s="44"/>
      <c r="AC214" s="45"/>
      <c r="AD214" s="47"/>
      <c r="AE214" s="48"/>
      <c r="AF214" s="45"/>
      <c r="AG214" s="45"/>
      <c r="AH214" s="45"/>
      <c r="AI214" s="45"/>
      <c r="AJ214" s="45"/>
      <c r="AK214" s="45"/>
    </row>
    <row r="215" spans="1:37" s="31" customForma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3"/>
      <c r="M215" s="44"/>
      <c r="N215" s="45"/>
      <c r="O215" s="46"/>
      <c r="P215" s="44"/>
      <c r="Q215" s="45"/>
      <c r="R215" s="46"/>
      <c r="S215" s="44"/>
      <c r="T215" s="45"/>
      <c r="U215" s="46"/>
      <c r="V215" s="44"/>
      <c r="W215" s="45"/>
      <c r="X215" s="46"/>
      <c r="Y215" s="44"/>
      <c r="Z215" s="45"/>
      <c r="AA215" s="46"/>
      <c r="AB215" s="44"/>
      <c r="AC215" s="45"/>
      <c r="AD215" s="47"/>
      <c r="AE215" s="48"/>
      <c r="AF215" s="45"/>
      <c r="AG215" s="45"/>
      <c r="AH215" s="45"/>
      <c r="AI215" s="45"/>
      <c r="AJ215" s="45"/>
      <c r="AK215" s="45"/>
    </row>
    <row r="216" spans="1:37" s="31" customForma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3"/>
      <c r="M216" s="44"/>
      <c r="N216" s="45"/>
      <c r="O216" s="46"/>
      <c r="P216" s="44"/>
      <c r="Q216" s="45"/>
      <c r="R216" s="46"/>
      <c r="S216" s="44"/>
      <c r="T216" s="45"/>
      <c r="U216" s="46"/>
      <c r="V216" s="44"/>
      <c r="W216" s="45"/>
      <c r="X216" s="46"/>
      <c r="Y216" s="44"/>
      <c r="Z216" s="45"/>
      <c r="AA216" s="46"/>
      <c r="AB216" s="44"/>
      <c r="AC216" s="45"/>
      <c r="AD216" s="47"/>
      <c r="AE216" s="48"/>
      <c r="AF216" s="45"/>
      <c r="AG216" s="45"/>
      <c r="AH216" s="45"/>
      <c r="AI216" s="45"/>
      <c r="AJ216" s="45"/>
      <c r="AK216" s="45"/>
    </row>
    <row r="217" spans="1:37" s="31" customForma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3"/>
      <c r="M217" s="44"/>
      <c r="N217" s="45"/>
      <c r="O217" s="46"/>
      <c r="P217" s="44"/>
      <c r="Q217" s="45"/>
      <c r="R217" s="46"/>
      <c r="S217" s="44"/>
      <c r="T217" s="45"/>
      <c r="U217" s="46"/>
      <c r="V217" s="44"/>
      <c r="W217" s="45"/>
      <c r="X217" s="46"/>
      <c r="Y217" s="44"/>
      <c r="Z217" s="45"/>
      <c r="AA217" s="46"/>
      <c r="AB217" s="44"/>
      <c r="AC217" s="45"/>
      <c r="AD217" s="47"/>
      <c r="AE217" s="48"/>
      <c r="AF217" s="45"/>
      <c r="AG217" s="45"/>
      <c r="AH217" s="45"/>
      <c r="AI217" s="45"/>
      <c r="AJ217" s="45"/>
      <c r="AK217" s="45"/>
    </row>
    <row r="218" spans="1:37" s="31" customForma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3"/>
      <c r="M218" s="44"/>
      <c r="N218" s="45"/>
      <c r="O218" s="46"/>
      <c r="P218" s="44"/>
      <c r="Q218" s="45"/>
      <c r="R218" s="46"/>
      <c r="S218" s="44"/>
      <c r="T218" s="45"/>
      <c r="U218" s="46"/>
      <c r="V218" s="44"/>
      <c r="W218" s="45"/>
      <c r="X218" s="46"/>
      <c r="Y218" s="44"/>
      <c r="Z218" s="45"/>
      <c r="AA218" s="46"/>
      <c r="AB218" s="44"/>
      <c r="AC218" s="45"/>
      <c r="AD218" s="47"/>
      <c r="AE218" s="48"/>
      <c r="AF218" s="45"/>
      <c r="AG218" s="45"/>
      <c r="AH218" s="45"/>
      <c r="AI218" s="45"/>
      <c r="AJ218" s="45"/>
      <c r="AK218" s="45"/>
    </row>
    <row r="219" spans="1:37" s="31" customForma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3"/>
      <c r="M219" s="44"/>
      <c r="N219" s="45"/>
      <c r="O219" s="46"/>
      <c r="P219" s="44"/>
      <c r="Q219" s="45"/>
      <c r="R219" s="46"/>
      <c r="S219" s="44"/>
      <c r="T219" s="45"/>
      <c r="U219" s="46"/>
      <c r="V219" s="44"/>
      <c r="W219" s="45"/>
      <c r="X219" s="46"/>
      <c r="Y219" s="44"/>
      <c r="Z219" s="45"/>
      <c r="AA219" s="46"/>
      <c r="AB219" s="44"/>
      <c r="AC219" s="45"/>
      <c r="AD219" s="47"/>
      <c r="AE219" s="48"/>
      <c r="AF219" s="45"/>
      <c r="AG219" s="45"/>
      <c r="AH219" s="45"/>
      <c r="AI219" s="45"/>
      <c r="AJ219" s="45"/>
      <c r="AK219" s="45"/>
    </row>
    <row r="220" spans="1:37" s="31" customForma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3"/>
      <c r="M220" s="44"/>
      <c r="N220" s="45"/>
      <c r="O220" s="46"/>
      <c r="P220" s="44"/>
      <c r="Q220" s="45"/>
      <c r="R220" s="46"/>
      <c r="S220" s="44"/>
      <c r="T220" s="45"/>
      <c r="U220" s="46"/>
      <c r="V220" s="44"/>
      <c r="W220" s="45"/>
      <c r="X220" s="46"/>
      <c r="Y220" s="44"/>
      <c r="Z220" s="45"/>
      <c r="AA220" s="46"/>
      <c r="AB220" s="44"/>
      <c r="AC220" s="45"/>
      <c r="AD220" s="47"/>
      <c r="AE220" s="48"/>
      <c r="AF220" s="45"/>
      <c r="AG220" s="45"/>
      <c r="AH220" s="45"/>
      <c r="AI220" s="45"/>
      <c r="AJ220" s="45"/>
      <c r="AK220" s="45"/>
    </row>
    <row r="221" spans="1:37" s="31" customForma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3"/>
      <c r="M221" s="44"/>
      <c r="N221" s="45"/>
      <c r="O221" s="46"/>
      <c r="P221" s="44"/>
      <c r="Q221" s="45"/>
      <c r="R221" s="46"/>
      <c r="S221" s="44"/>
      <c r="T221" s="45"/>
      <c r="U221" s="46"/>
      <c r="V221" s="44"/>
      <c r="W221" s="45"/>
      <c r="X221" s="46"/>
      <c r="Y221" s="44"/>
      <c r="Z221" s="45"/>
      <c r="AA221" s="46"/>
      <c r="AB221" s="44"/>
      <c r="AC221" s="45"/>
      <c r="AD221" s="47"/>
      <c r="AE221" s="48"/>
      <c r="AF221" s="45"/>
      <c r="AG221" s="45"/>
      <c r="AH221" s="45"/>
      <c r="AI221" s="45"/>
      <c r="AJ221" s="45"/>
      <c r="AK221" s="45"/>
    </row>
    <row r="222" spans="1:37" s="31" customForma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3"/>
      <c r="M222" s="44"/>
      <c r="N222" s="45"/>
      <c r="O222" s="46"/>
      <c r="P222" s="44"/>
      <c r="Q222" s="45"/>
      <c r="R222" s="46"/>
      <c r="S222" s="44"/>
      <c r="T222" s="45"/>
      <c r="U222" s="46"/>
      <c r="V222" s="44"/>
      <c r="W222" s="45"/>
      <c r="X222" s="46"/>
      <c r="Y222" s="44"/>
      <c r="Z222" s="45"/>
      <c r="AA222" s="46"/>
      <c r="AB222" s="44"/>
      <c r="AC222" s="45"/>
      <c r="AD222" s="47"/>
      <c r="AE222" s="48"/>
      <c r="AF222" s="45"/>
      <c r="AG222" s="45"/>
      <c r="AH222" s="45"/>
      <c r="AI222" s="45"/>
      <c r="AJ222" s="45"/>
      <c r="AK222" s="45"/>
    </row>
    <row r="223" spans="1:37" s="31" customForma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3"/>
      <c r="M223" s="44"/>
      <c r="N223" s="45"/>
      <c r="O223" s="46"/>
      <c r="P223" s="44"/>
      <c r="Q223" s="45"/>
      <c r="R223" s="46"/>
      <c r="S223" s="44"/>
      <c r="T223" s="45"/>
      <c r="U223" s="46"/>
      <c r="V223" s="44"/>
      <c r="W223" s="45"/>
      <c r="X223" s="46"/>
      <c r="Y223" s="44"/>
      <c r="Z223" s="45"/>
      <c r="AA223" s="46"/>
      <c r="AB223" s="44"/>
      <c r="AC223" s="45"/>
      <c r="AD223" s="47"/>
      <c r="AE223" s="48"/>
      <c r="AF223" s="45"/>
      <c r="AG223" s="45"/>
      <c r="AH223" s="45"/>
      <c r="AI223" s="45"/>
      <c r="AJ223" s="45"/>
      <c r="AK223" s="45"/>
    </row>
    <row r="224" spans="1:37" s="31" customForma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3"/>
      <c r="M224" s="44"/>
      <c r="N224" s="45"/>
      <c r="O224" s="46"/>
      <c r="P224" s="44"/>
      <c r="Q224" s="45"/>
      <c r="R224" s="46"/>
      <c r="S224" s="44"/>
      <c r="T224" s="45"/>
      <c r="U224" s="46"/>
      <c r="V224" s="44"/>
      <c r="W224" s="45"/>
      <c r="X224" s="46"/>
      <c r="Y224" s="44"/>
      <c r="Z224" s="45"/>
      <c r="AA224" s="46"/>
      <c r="AB224" s="44"/>
      <c r="AC224" s="45"/>
      <c r="AD224" s="47"/>
      <c r="AE224" s="48"/>
      <c r="AF224" s="45"/>
      <c r="AG224" s="45"/>
      <c r="AH224" s="45"/>
      <c r="AI224" s="45"/>
      <c r="AJ224" s="45"/>
      <c r="AK224" s="45"/>
    </row>
    <row r="225" spans="1:37" s="31" customForma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3"/>
      <c r="M225" s="44"/>
      <c r="N225" s="45"/>
      <c r="O225" s="46"/>
      <c r="P225" s="44"/>
      <c r="Q225" s="45"/>
      <c r="R225" s="46"/>
      <c r="S225" s="44"/>
      <c r="T225" s="45"/>
      <c r="U225" s="46"/>
      <c r="V225" s="44"/>
      <c r="W225" s="45"/>
      <c r="X225" s="46"/>
      <c r="Y225" s="44"/>
      <c r="Z225" s="45"/>
      <c r="AA225" s="46"/>
      <c r="AB225" s="44"/>
      <c r="AC225" s="45"/>
      <c r="AD225" s="47"/>
      <c r="AE225" s="48"/>
      <c r="AF225" s="45"/>
      <c r="AG225" s="45"/>
      <c r="AH225" s="45"/>
      <c r="AI225" s="45"/>
      <c r="AJ225" s="45"/>
      <c r="AK225" s="45"/>
    </row>
    <row r="226" spans="1:37" s="31" customForma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3"/>
      <c r="M226" s="44"/>
      <c r="N226" s="45"/>
      <c r="O226" s="46"/>
      <c r="P226" s="44"/>
      <c r="Q226" s="45"/>
      <c r="R226" s="46"/>
      <c r="S226" s="44"/>
      <c r="T226" s="45"/>
      <c r="U226" s="46"/>
      <c r="V226" s="44"/>
      <c r="W226" s="45"/>
      <c r="X226" s="46"/>
      <c r="Y226" s="44"/>
      <c r="Z226" s="45"/>
      <c r="AA226" s="46"/>
      <c r="AB226" s="44"/>
      <c r="AC226" s="45"/>
      <c r="AD226" s="47"/>
      <c r="AE226" s="48"/>
      <c r="AF226" s="45"/>
      <c r="AG226" s="45"/>
      <c r="AH226" s="45"/>
      <c r="AI226" s="45"/>
      <c r="AJ226" s="45"/>
      <c r="AK226" s="45"/>
    </row>
    <row r="227" spans="1:37" s="31" customForma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3"/>
      <c r="M227" s="44"/>
      <c r="N227" s="45"/>
      <c r="O227" s="46"/>
      <c r="P227" s="44"/>
      <c r="Q227" s="45"/>
      <c r="R227" s="46"/>
      <c r="S227" s="44"/>
      <c r="T227" s="45"/>
      <c r="U227" s="46"/>
      <c r="V227" s="44"/>
      <c r="W227" s="45"/>
      <c r="X227" s="46"/>
      <c r="Y227" s="44"/>
      <c r="Z227" s="45"/>
      <c r="AA227" s="46"/>
      <c r="AB227" s="44"/>
      <c r="AC227" s="45"/>
      <c r="AD227" s="47"/>
      <c r="AE227" s="48"/>
      <c r="AF227" s="45"/>
      <c r="AG227" s="45"/>
      <c r="AH227" s="45"/>
      <c r="AI227" s="45"/>
      <c r="AJ227" s="45"/>
      <c r="AK227" s="45"/>
    </row>
    <row r="228" spans="1:37" s="31" customForma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3"/>
      <c r="M228" s="44"/>
      <c r="N228" s="45"/>
      <c r="O228" s="46"/>
      <c r="P228" s="44"/>
      <c r="Q228" s="45"/>
      <c r="R228" s="46"/>
      <c r="S228" s="44"/>
      <c r="T228" s="45"/>
      <c r="U228" s="46"/>
      <c r="V228" s="44"/>
      <c r="W228" s="45"/>
      <c r="X228" s="46"/>
      <c r="Y228" s="44"/>
      <c r="Z228" s="45"/>
      <c r="AA228" s="46"/>
      <c r="AB228" s="44"/>
      <c r="AC228" s="45"/>
      <c r="AD228" s="47"/>
      <c r="AE228" s="48"/>
      <c r="AF228" s="45"/>
      <c r="AG228" s="45"/>
      <c r="AH228" s="45"/>
      <c r="AI228" s="45"/>
      <c r="AJ228" s="45"/>
      <c r="AK228" s="45"/>
    </row>
    <row r="229" spans="1:37" s="31" customForma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3"/>
      <c r="M229" s="44"/>
      <c r="N229" s="45"/>
      <c r="O229" s="46"/>
      <c r="P229" s="44"/>
      <c r="Q229" s="45"/>
      <c r="R229" s="46"/>
      <c r="S229" s="44"/>
      <c r="T229" s="45"/>
      <c r="U229" s="46"/>
      <c r="V229" s="44"/>
      <c r="W229" s="45"/>
      <c r="X229" s="46"/>
      <c r="Y229" s="44"/>
      <c r="Z229" s="45"/>
      <c r="AA229" s="46"/>
      <c r="AB229" s="44"/>
      <c r="AC229" s="45"/>
      <c r="AD229" s="47"/>
      <c r="AE229" s="48"/>
      <c r="AF229" s="45"/>
      <c r="AG229" s="45"/>
      <c r="AH229" s="45"/>
      <c r="AI229" s="45"/>
      <c r="AJ229" s="45"/>
      <c r="AK229" s="45"/>
    </row>
    <row r="230" spans="1:37" s="31" customForma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3"/>
      <c r="M230" s="44"/>
      <c r="N230" s="45"/>
      <c r="O230" s="46"/>
      <c r="P230" s="44"/>
      <c r="Q230" s="45"/>
      <c r="R230" s="46"/>
      <c r="S230" s="44"/>
      <c r="T230" s="45"/>
      <c r="U230" s="46"/>
      <c r="V230" s="44"/>
      <c r="W230" s="45"/>
      <c r="X230" s="46"/>
      <c r="Y230" s="44"/>
      <c r="Z230" s="45"/>
      <c r="AA230" s="46"/>
      <c r="AB230" s="44"/>
      <c r="AC230" s="45"/>
      <c r="AD230" s="47"/>
      <c r="AE230" s="48"/>
      <c r="AF230" s="45"/>
      <c r="AG230" s="45"/>
      <c r="AH230" s="45"/>
      <c r="AI230" s="45"/>
      <c r="AJ230" s="45"/>
      <c r="AK230" s="45"/>
    </row>
    <row r="231" spans="1:37" s="31" customForma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3"/>
      <c r="M231" s="44"/>
      <c r="N231" s="45"/>
      <c r="O231" s="46"/>
      <c r="P231" s="44"/>
      <c r="Q231" s="45"/>
      <c r="R231" s="46"/>
      <c r="S231" s="44"/>
      <c r="T231" s="45"/>
      <c r="U231" s="46"/>
      <c r="V231" s="44"/>
      <c r="W231" s="45"/>
      <c r="X231" s="46"/>
      <c r="Y231" s="44"/>
      <c r="Z231" s="45"/>
      <c r="AA231" s="46"/>
      <c r="AB231" s="44"/>
      <c r="AC231" s="45"/>
      <c r="AD231" s="47"/>
      <c r="AE231" s="48"/>
      <c r="AF231" s="45"/>
      <c r="AG231" s="45"/>
      <c r="AH231" s="45"/>
      <c r="AI231" s="45"/>
      <c r="AJ231" s="45"/>
      <c r="AK231" s="45"/>
    </row>
    <row r="232" spans="1:37" s="31" customForma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3"/>
      <c r="M232" s="44"/>
      <c r="N232" s="45"/>
      <c r="O232" s="46"/>
      <c r="P232" s="44"/>
      <c r="Q232" s="45"/>
      <c r="R232" s="46"/>
      <c r="S232" s="44"/>
      <c r="T232" s="45"/>
      <c r="U232" s="46"/>
      <c r="V232" s="44"/>
      <c r="W232" s="45"/>
      <c r="X232" s="46"/>
      <c r="Y232" s="44"/>
      <c r="Z232" s="45"/>
      <c r="AA232" s="46"/>
      <c r="AB232" s="44"/>
      <c r="AC232" s="45"/>
      <c r="AD232" s="47"/>
      <c r="AE232" s="48"/>
      <c r="AF232" s="45"/>
      <c r="AG232" s="45"/>
      <c r="AH232" s="45"/>
      <c r="AI232" s="45"/>
      <c r="AJ232" s="45"/>
      <c r="AK232" s="45"/>
    </row>
    <row r="233" spans="1:37" s="31" customForma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3"/>
      <c r="M233" s="44"/>
      <c r="N233" s="45"/>
      <c r="O233" s="46"/>
      <c r="P233" s="44"/>
      <c r="Q233" s="45"/>
      <c r="R233" s="46"/>
      <c r="S233" s="44"/>
      <c r="T233" s="45"/>
      <c r="U233" s="46"/>
      <c r="V233" s="44"/>
      <c r="W233" s="45"/>
      <c r="X233" s="46"/>
      <c r="Y233" s="44"/>
      <c r="Z233" s="45"/>
      <c r="AA233" s="46"/>
      <c r="AB233" s="44"/>
      <c r="AC233" s="45"/>
      <c r="AD233" s="47"/>
      <c r="AE233" s="48"/>
      <c r="AF233" s="45"/>
      <c r="AG233" s="45"/>
      <c r="AH233" s="45"/>
      <c r="AI233" s="45"/>
      <c r="AJ233" s="45"/>
      <c r="AK233" s="45"/>
    </row>
    <row r="234" spans="1:37" s="31" customForma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3"/>
      <c r="M234" s="44"/>
      <c r="N234" s="45"/>
      <c r="O234" s="46"/>
      <c r="P234" s="44"/>
      <c r="Q234" s="45"/>
      <c r="R234" s="46"/>
      <c r="S234" s="44"/>
      <c r="T234" s="45"/>
      <c r="U234" s="46"/>
      <c r="V234" s="44"/>
      <c r="W234" s="45"/>
      <c r="X234" s="46"/>
      <c r="Y234" s="44"/>
      <c r="Z234" s="45"/>
      <c r="AA234" s="46"/>
      <c r="AB234" s="44"/>
      <c r="AC234" s="45"/>
      <c r="AD234" s="47"/>
      <c r="AE234" s="48"/>
      <c r="AF234" s="45"/>
      <c r="AG234" s="45"/>
      <c r="AH234" s="45"/>
      <c r="AI234" s="45"/>
      <c r="AJ234" s="45"/>
      <c r="AK234" s="45"/>
    </row>
    <row r="235" spans="1:37" s="31" customForma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3"/>
      <c r="M235" s="44"/>
      <c r="N235" s="45"/>
      <c r="O235" s="46"/>
      <c r="P235" s="44"/>
      <c r="Q235" s="45"/>
      <c r="R235" s="46"/>
      <c r="S235" s="44"/>
      <c r="T235" s="45"/>
      <c r="U235" s="46"/>
      <c r="V235" s="44"/>
      <c r="W235" s="45"/>
      <c r="X235" s="46"/>
      <c r="Y235" s="44"/>
      <c r="Z235" s="45"/>
      <c r="AA235" s="46"/>
      <c r="AB235" s="44"/>
      <c r="AC235" s="45"/>
      <c r="AD235" s="47"/>
      <c r="AE235" s="48"/>
      <c r="AF235" s="45"/>
      <c r="AG235" s="45"/>
      <c r="AH235" s="45"/>
      <c r="AI235" s="45"/>
      <c r="AJ235" s="45"/>
      <c r="AK235" s="45"/>
    </row>
    <row r="236" spans="1:37" s="31" customForma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3"/>
      <c r="M236" s="44"/>
      <c r="N236" s="45"/>
      <c r="O236" s="46"/>
      <c r="P236" s="44"/>
      <c r="Q236" s="45"/>
      <c r="R236" s="46"/>
      <c r="S236" s="44"/>
      <c r="T236" s="45"/>
      <c r="U236" s="46"/>
      <c r="V236" s="44"/>
      <c r="W236" s="45"/>
      <c r="X236" s="46"/>
      <c r="Y236" s="44"/>
      <c r="Z236" s="45"/>
      <c r="AA236" s="46"/>
      <c r="AB236" s="44"/>
      <c r="AC236" s="45"/>
      <c r="AD236" s="47"/>
      <c r="AE236" s="48"/>
      <c r="AF236" s="45"/>
      <c r="AG236" s="45"/>
      <c r="AH236" s="45"/>
      <c r="AI236" s="45"/>
      <c r="AJ236" s="45"/>
      <c r="AK236" s="45"/>
    </row>
    <row r="237" spans="1:37" s="31" customForma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3"/>
      <c r="M237" s="44"/>
      <c r="N237" s="45"/>
      <c r="O237" s="46"/>
      <c r="P237" s="44"/>
      <c r="Q237" s="45"/>
      <c r="R237" s="46"/>
      <c r="S237" s="44"/>
      <c r="T237" s="45"/>
      <c r="U237" s="46"/>
      <c r="V237" s="44"/>
      <c r="W237" s="45"/>
      <c r="X237" s="46"/>
      <c r="Y237" s="44"/>
      <c r="Z237" s="45"/>
      <c r="AA237" s="46"/>
      <c r="AB237" s="44"/>
      <c r="AC237" s="45"/>
      <c r="AD237" s="47"/>
      <c r="AE237" s="48"/>
      <c r="AF237" s="45"/>
      <c r="AG237" s="45"/>
      <c r="AH237" s="45"/>
      <c r="AI237" s="45"/>
      <c r="AJ237" s="45"/>
      <c r="AK237" s="45"/>
    </row>
    <row r="238" spans="1:37" s="31" customForma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3"/>
      <c r="M238" s="44"/>
      <c r="N238" s="45"/>
      <c r="O238" s="46"/>
      <c r="P238" s="44"/>
      <c r="Q238" s="45"/>
      <c r="R238" s="46"/>
      <c r="S238" s="44"/>
      <c r="T238" s="45"/>
      <c r="U238" s="46"/>
      <c r="V238" s="44"/>
      <c r="W238" s="45"/>
      <c r="X238" s="46"/>
      <c r="Y238" s="44"/>
      <c r="Z238" s="45"/>
      <c r="AA238" s="46"/>
      <c r="AB238" s="44"/>
      <c r="AC238" s="45"/>
      <c r="AD238" s="47"/>
      <c r="AE238" s="48"/>
      <c r="AF238" s="45"/>
      <c r="AG238" s="45"/>
      <c r="AH238" s="45"/>
      <c r="AI238" s="45"/>
      <c r="AJ238" s="45"/>
      <c r="AK238" s="45"/>
    </row>
    <row r="239" spans="1:37" s="31" customForma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3"/>
      <c r="M239" s="44"/>
      <c r="N239" s="45"/>
      <c r="O239" s="46"/>
      <c r="P239" s="44"/>
      <c r="Q239" s="45"/>
      <c r="R239" s="46"/>
      <c r="S239" s="44"/>
      <c r="T239" s="45"/>
      <c r="U239" s="46"/>
      <c r="V239" s="44"/>
      <c r="W239" s="45"/>
      <c r="X239" s="46"/>
      <c r="Y239" s="44"/>
      <c r="Z239" s="45"/>
      <c r="AA239" s="46"/>
      <c r="AB239" s="44"/>
      <c r="AC239" s="45"/>
      <c r="AD239" s="47"/>
      <c r="AE239" s="48"/>
      <c r="AF239" s="45"/>
      <c r="AG239" s="45"/>
      <c r="AH239" s="45"/>
      <c r="AI239" s="45"/>
      <c r="AJ239" s="45"/>
      <c r="AK239" s="45"/>
    </row>
    <row r="240" spans="1:37" s="31" customForma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3"/>
      <c r="M240" s="44"/>
      <c r="N240" s="45"/>
      <c r="O240" s="46"/>
      <c r="P240" s="44"/>
      <c r="Q240" s="45"/>
      <c r="R240" s="46"/>
      <c r="S240" s="44"/>
      <c r="T240" s="45"/>
      <c r="U240" s="46"/>
      <c r="V240" s="44"/>
      <c r="W240" s="45"/>
      <c r="X240" s="46"/>
      <c r="Y240" s="44"/>
      <c r="Z240" s="45"/>
      <c r="AA240" s="46"/>
      <c r="AB240" s="44"/>
      <c r="AC240" s="45"/>
      <c r="AD240" s="47"/>
      <c r="AE240" s="48"/>
      <c r="AF240" s="45"/>
      <c r="AG240" s="45"/>
      <c r="AH240" s="45"/>
      <c r="AI240" s="45"/>
      <c r="AJ240" s="45"/>
      <c r="AK240" s="45"/>
    </row>
    <row r="241" spans="1:37" s="31" customForma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3"/>
      <c r="M241" s="44"/>
      <c r="N241" s="45"/>
      <c r="O241" s="46"/>
      <c r="P241" s="44"/>
      <c r="Q241" s="45"/>
      <c r="R241" s="46"/>
      <c r="S241" s="44"/>
      <c r="T241" s="45"/>
      <c r="U241" s="46"/>
      <c r="V241" s="44"/>
      <c r="W241" s="45"/>
      <c r="X241" s="46"/>
      <c r="Y241" s="44"/>
      <c r="Z241" s="45"/>
      <c r="AA241" s="46"/>
      <c r="AB241" s="44"/>
      <c r="AC241" s="45"/>
      <c r="AD241" s="47"/>
      <c r="AE241" s="48"/>
      <c r="AF241" s="45"/>
      <c r="AG241" s="45"/>
      <c r="AH241" s="45"/>
      <c r="AI241" s="45"/>
      <c r="AJ241" s="45"/>
      <c r="AK241" s="45"/>
    </row>
    <row r="242" spans="1:37" s="31" customForma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3"/>
      <c r="M242" s="44"/>
      <c r="N242" s="45"/>
      <c r="O242" s="46"/>
      <c r="P242" s="44"/>
      <c r="Q242" s="45"/>
      <c r="R242" s="46"/>
      <c r="S242" s="44"/>
      <c r="T242" s="45"/>
      <c r="U242" s="46"/>
      <c r="V242" s="44"/>
      <c r="W242" s="45"/>
      <c r="X242" s="46"/>
      <c r="Y242" s="44"/>
      <c r="Z242" s="45"/>
      <c r="AA242" s="46"/>
      <c r="AB242" s="44"/>
      <c r="AC242" s="45"/>
      <c r="AD242" s="47"/>
      <c r="AE242" s="48"/>
      <c r="AF242" s="45"/>
      <c r="AG242" s="45"/>
      <c r="AH242" s="45"/>
      <c r="AI242" s="45"/>
      <c r="AJ242" s="45"/>
      <c r="AK242" s="45"/>
    </row>
    <row r="243" spans="1:37" s="31" customForma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3"/>
      <c r="M243" s="44"/>
      <c r="N243" s="45"/>
      <c r="O243" s="46"/>
      <c r="P243" s="44"/>
      <c r="Q243" s="45"/>
      <c r="R243" s="46"/>
      <c r="S243" s="44"/>
      <c r="T243" s="45"/>
      <c r="U243" s="46"/>
      <c r="V243" s="44"/>
      <c r="W243" s="45"/>
      <c r="X243" s="46"/>
      <c r="Y243" s="44"/>
      <c r="Z243" s="45"/>
      <c r="AA243" s="46"/>
      <c r="AB243" s="44"/>
      <c r="AC243" s="45"/>
      <c r="AD243" s="47"/>
      <c r="AE243" s="48"/>
      <c r="AF243" s="45"/>
      <c r="AG243" s="45"/>
      <c r="AH243" s="45"/>
      <c r="AI243" s="45"/>
      <c r="AJ243" s="45"/>
      <c r="AK243" s="45"/>
    </row>
    <row r="244" spans="1:37" s="31" customForma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3"/>
      <c r="M244" s="44"/>
      <c r="N244" s="45"/>
      <c r="O244" s="46"/>
      <c r="P244" s="44"/>
      <c r="Q244" s="45"/>
      <c r="R244" s="46"/>
      <c r="S244" s="44"/>
      <c r="T244" s="45"/>
      <c r="U244" s="46"/>
      <c r="V244" s="44"/>
      <c r="W244" s="45"/>
      <c r="X244" s="46"/>
      <c r="Y244" s="44"/>
      <c r="Z244" s="45"/>
      <c r="AA244" s="46"/>
      <c r="AB244" s="44"/>
      <c r="AC244" s="45"/>
      <c r="AD244" s="47"/>
      <c r="AE244" s="48"/>
      <c r="AF244" s="45"/>
      <c r="AG244" s="45"/>
      <c r="AH244" s="45"/>
      <c r="AI244" s="45"/>
      <c r="AJ244" s="45"/>
      <c r="AK244" s="45"/>
    </row>
    <row r="245" spans="1:37" s="31" customForma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3"/>
      <c r="M245" s="44"/>
      <c r="N245" s="45"/>
      <c r="O245" s="46"/>
      <c r="P245" s="44"/>
      <c r="Q245" s="45"/>
      <c r="R245" s="46"/>
      <c r="S245" s="44"/>
      <c r="T245" s="45"/>
      <c r="U245" s="46"/>
      <c r="V245" s="44"/>
      <c r="W245" s="45"/>
      <c r="X245" s="46"/>
      <c r="Y245" s="44"/>
      <c r="Z245" s="45"/>
      <c r="AA245" s="46"/>
      <c r="AB245" s="44"/>
      <c r="AC245" s="45"/>
      <c r="AD245" s="47"/>
      <c r="AE245" s="48"/>
      <c r="AF245" s="45"/>
      <c r="AG245" s="45"/>
      <c r="AH245" s="45"/>
      <c r="AI245" s="45"/>
      <c r="AJ245" s="45"/>
      <c r="AK245" s="45"/>
    </row>
    <row r="246" spans="1:37" s="31" customForma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3"/>
      <c r="M246" s="44"/>
      <c r="N246" s="45"/>
      <c r="O246" s="46"/>
      <c r="P246" s="44"/>
      <c r="Q246" s="45"/>
      <c r="R246" s="46"/>
      <c r="S246" s="44"/>
      <c r="T246" s="45"/>
      <c r="U246" s="46"/>
      <c r="V246" s="44"/>
      <c r="W246" s="45"/>
      <c r="X246" s="46"/>
      <c r="Y246" s="44"/>
      <c r="Z246" s="45"/>
      <c r="AA246" s="46"/>
      <c r="AB246" s="44"/>
      <c r="AC246" s="45"/>
      <c r="AD246" s="47"/>
      <c r="AE246" s="48"/>
      <c r="AF246" s="45"/>
      <c r="AG246" s="45"/>
      <c r="AH246" s="45"/>
      <c r="AI246" s="45"/>
      <c r="AJ246" s="45"/>
      <c r="AK246" s="45"/>
    </row>
    <row r="247" spans="1:37" s="31" customForma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3"/>
      <c r="M247" s="44"/>
      <c r="N247" s="45"/>
      <c r="O247" s="46"/>
      <c r="P247" s="44"/>
      <c r="Q247" s="45"/>
      <c r="R247" s="46"/>
      <c r="S247" s="44"/>
      <c r="T247" s="45"/>
      <c r="U247" s="46"/>
      <c r="V247" s="44"/>
      <c r="W247" s="45"/>
      <c r="X247" s="46"/>
      <c r="Y247" s="44"/>
      <c r="Z247" s="45"/>
      <c r="AA247" s="46"/>
      <c r="AB247" s="44"/>
      <c r="AC247" s="45"/>
      <c r="AD247" s="47"/>
      <c r="AE247" s="48"/>
      <c r="AF247" s="45"/>
      <c r="AG247" s="45"/>
      <c r="AH247" s="45"/>
      <c r="AI247" s="45"/>
      <c r="AJ247" s="45"/>
      <c r="AK247" s="45"/>
    </row>
    <row r="248" spans="1:37" s="31" customForma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3"/>
      <c r="M248" s="44"/>
      <c r="N248" s="45"/>
      <c r="O248" s="46"/>
      <c r="P248" s="44"/>
      <c r="Q248" s="45"/>
      <c r="R248" s="46"/>
      <c r="S248" s="44"/>
      <c r="T248" s="45"/>
      <c r="U248" s="46"/>
      <c r="V248" s="44"/>
      <c r="W248" s="45"/>
      <c r="X248" s="46"/>
      <c r="Y248" s="44"/>
      <c r="Z248" s="45"/>
      <c r="AA248" s="46"/>
      <c r="AB248" s="44"/>
      <c r="AC248" s="45"/>
      <c r="AD248" s="47"/>
      <c r="AE248" s="48"/>
      <c r="AF248" s="45"/>
      <c r="AG248" s="45"/>
      <c r="AH248" s="45"/>
      <c r="AI248" s="45"/>
      <c r="AJ248" s="45"/>
      <c r="AK248" s="45"/>
    </row>
    <row r="249" spans="1:37" s="31" customForma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3"/>
      <c r="M249" s="44"/>
      <c r="N249" s="45"/>
      <c r="O249" s="46"/>
      <c r="P249" s="44"/>
      <c r="Q249" s="45"/>
      <c r="R249" s="46"/>
      <c r="S249" s="44"/>
      <c r="T249" s="45"/>
      <c r="U249" s="46"/>
      <c r="V249" s="44"/>
      <c r="W249" s="45"/>
      <c r="X249" s="46"/>
      <c r="Y249" s="44"/>
      <c r="Z249" s="45"/>
      <c r="AA249" s="46"/>
      <c r="AB249" s="44"/>
      <c r="AC249" s="45"/>
      <c r="AD249" s="47"/>
      <c r="AE249" s="48"/>
      <c r="AF249" s="45"/>
      <c r="AG249" s="45"/>
      <c r="AH249" s="45"/>
      <c r="AI249" s="45"/>
      <c r="AJ249" s="45"/>
      <c r="AK249" s="45"/>
    </row>
    <row r="250" spans="1:37" s="31" customForma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3"/>
      <c r="M250" s="44"/>
      <c r="N250" s="45"/>
      <c r="O250" s="46"/>
      <c r="P250" s="44"/>
      <c r="Q250" s="45"/>
      <c r="R250" s="46"/>
      <c r="S250" s="44"/>
      <c r="T250" s="45"/>
      <c r="U250" s="46"/>
      <c r="V250" s="44"/>
      <c r="W250" s="45"/>
      <c r="X250" s="46"/>
      <c r="Y250" s="44"/>
      <c r="Z250" s="45"/>
      <c r="AA250" s="46"/>
      <c r="AB250" s="44"/>
      <c r="AC250" s="45"/>
      <c r="AD250" s="47"/>
      <c r="AE250" s="48"/>
      <c r="AF250" s="45"/>
      <c r="AG250" s="45"/>
      <c r="AH250" s="45"/>
      <c r="AI250" s="45"/>
      <c r="AJ250" s="45"/>
      <c r="AK250" s="45"/>
    </row>
    <row r="251" spans="1:37" s="31" customForma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3"/>
      <c r="M251" s="44"/>
      <c r="N251" s="45"/>
      <c r="O251" s="46"/>
      <c r="P251" s="44"/>
      <c r="Q251" s="45"/>
      <c r="R251" s="46"/>
      <c r="S251" s="44"/>
      <c r="T251" s="45"/>
      <c r="U251" s="46"/>
      <c r="V251" s="44"/>
      <c r="W251" s="45"/>
      <c r="X251" s="46"/>
      <c r="Y251" s="44"/>
      <c r="Z251" s="45"/>
      <c r="AA251" s="46"/>
      <c r="AB251" s="44"/>
      <c r="AC251" s="45"/>
      <c r="AD251" s="47"/>
      <c r="AE251" s="48"/>
      <c r="AF251" s="45"/>
      <c r="AG251" s="45"/>
      <c r="AH251" s="45"/>
      <c r="AI251" s="45"/>
      <c r="AJ251" s="45"/>
      <c r="AK251" s="45"/>
    </row>
    <row r="252" spans="1:37" s="31" customForma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3"/>
      <c r="M252" s="44"/>
      <c r="N252" s="45"/>
      <c r="O252" s="46"/>
      <c r="P252" s="44"/>
      <c r="Q252" s="45"/>
      <c r="R252" s="46"/>
      <c r="S252" s="44"/>
      <c r="T252" s="45"/>
      <c r="U252" s="46"/>
      <c r="V252" s="44"/>
      <c r="W252" s="45"/>
      <c r="X252" s="46"/>
      <c r="Y252" s="44"/>
      <c r="Z252" s="45"/>
      <c r="AA252" s="46"/>
      <c r="AB252" s="44"/>
      <c r="AC252" s="45"/>
      <c r="AD252" s="47"/>
      <c r="AE252" s="48"/>
      <c r="AF252" s="45"/>
      <c r="AG252" s="45"/>
      <c r="AH252" s="45"/>
      <c r="AI252" s="45"/>
      <c r="AJ252" s="45"/>
      <c r="AK252" s="45"/>
    </row>
    <row r="253" spans="1:37" s="31" customForma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3"/>
      <c r="M253" s="44"/>
      <c r="N253" s="45"/>
      <c r="O253" s="46"/>
      <c r="P253" s="44"/>
      <c r="Q253" s="45"/>
      <c r="R253" s="46"/>
      <c r="S253" s="44"/>
      <c r="T253" s="45"/>
      <c r="U253" s="46"/>
      <c r="V253" s="44"/>
      <c r="W253" s="45"/>
      <c r="X253" s="46"/>
      <c r="Y253" s="44"/>
      <c r="Z253" s="45"/>
      <c r="AA253" s="46"/>
      <c r="AB253" s="44"/>
      <c r="AC253" s="45"/>
      <c r="AD253" s="47"/>
      <c r="AE253" s="48"/>
      <c r="AF253" s="45"/>
      <c r="AG253" s="45"/>
      <c r="AH253" s="45"/>
      <c r="AI253" s="45"/>
      <c r="AJ253" s="45"/>
      <c r="AK253" s="45"/>
    </row>
    <row r="254" spans="1:37" s="31" customForma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3"/>
      <c r="M254" s="44"/>
      <c r="N254" s="45"/>
      <c r="O254" s="46"/>
      <c r="P254" s="44"/>
      <c r="Q254" s="45"/>
      <c r="R254" s="46"/>
      <c r="S254" s="44"/>
      <c r="T254" s="45"/>
      <c r="U254" s="46"/>
      <c r="V254" s="44"/>
      <c r="W254" s="45"/>
      <c r="X254" s="46"/>
      <c r="Y254" s="44"/>
      <c r="Z254" s="45"/>
      <c r="AA254" s="46"/>
      <c r="AB254" s="44"/>
      <c r="AC254" s="45"/>
      <c r="AD254" s="47"/>
      <c r="AE254" s="48"/>
      <c r="AF254" s="45"/>
      <c r="AG254" s="45"/>
      <c r="AH254" s="45"/>
      <c r="AI254" s="45"/>
      <c r="AJ254" s="45"/>
      <c r="AK254" s="45"/>
    </row>
    <row r="255" spans="1:37" s="31" customForma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3"/>
      <c r="M255" s="44"/>
      <c r="N255" s="45"/>
      <c r="O255" s="46"/>
      <c r="P255" s="44"/>
      <c r="Q255" s="45"/>
      <c r="R255" s="46"/>
      <c r="S255" s="44"/>
      <c r="T255" s="45"/>
      <c r="U255" s="46"/>
      <c r="V255" s="44"/>
      <c r="W255" s="45"/>
      <c r="X255" s="46"/>
      <c r="Y255" s="44"/>
      <c r="Z255" s="45"/>
      <c r="AA255" s="46"/>
      <c r="AB255" s="44"/>
      <c r="AC255" s="45"/>
      <c r="AD255" s="47"/>
      <c r="AE255" s="48"/>
      <c r="AF255" s="45"/>
      <c r="AG255" s="45"/>
      <c r="AH255" s="45"/>
      <c r="AI255" s="45"/>
      <c r="AJ255" s="45"/>
      <c r="AK255" s="45"/>
    </row>
    <row r="256" spans="1:37" s="31" customForma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3"/>
      <c r="M256" s="44"/>
      <c r="N256" s="45"/>
      <c r="O256" s="46"/>
      <c r="P256" s="44"/>
      <c r="Q256" s="45"/>
      <c r="R256" s="46"/>
      <c r="S256" s="44"/>
      <c r="T256" s="45"/>
      <c r="U256" s="46"/>
      <c r="V256" s="44"/>
      <c r="W256" s="45"/>
      <c r="X256" s="46"/>
      <c r="Y256" s="44"/>
      <c r="Z256" s="45"/>
      <c r="AA256" s="46"/>
      <c r="AB256" s="44"/>
      <c r="AC256" s="45"/>
      <c r="AD256" s="47"/>
      <c r="AE256" s="48"/>
      <c r="AF256" s="45"/>
      <c r="AG256" s="45"/>
      <c r="AH256" s="45"/>
      <c r="AI256" s="45"/>
      <c r="AJ256" s="45"/>
      <c r="AK256" s="45"/>
    </row>
    <row r="257" spans="1:37" s="31" customForma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3"/>
      <c r="M257" s="44"/>
      <c r="N257" s="45"/>
      <c r="O257" s="46"/>
      <c r="P257" s="44"/>
      <c r="Q257" s="45"/>
      <c r="R257" s="46"/>
      <c r="S257" s="44"/>
      <c r="T257" s="45"/>
      <c r="U257" s="46"/>
      <c r="V257" s="44"/>
      <c r="W257" s="45"/>
      <c r="X257" s="46"/>
      <c r="Y257" s="44"/>
      <c r="Z257" s="45"/>
      <c r="AA257" s="46"/>
      <c r="AB257" s="44"/>
      <c r="AC257" s="45"/>
      <c r="AD257" s="47"/>
      <c r="AE257" s="48"/>
      <c r="AF257" s="45"/>
      <c r="AG257" s="45"/>
      <c r="AH257" s="45"/>
      <c r="AI257" s="45"/>
      <c r="AJ257" s="45"/>
      <c r="AK257" s="45"/>
    </row>
    <row r="258" spans="1:37" s="31" customForma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3"/>
      <c r="M258" s="44"/>
      <c r="N258" s="45"/>
      <c r="O258" s="46"/>
      <c r="P258" s="44"/>
      <c r="Q258" s="45"/>
      <c r="R258" s="46"/>
      <c r="S258" s="44"/>
      <c r="T258" s="45"/>
      <c r="U258" s="46"/>
      <c r="V258" s="44"/>
      <c r="W258" s="45"/>
      <c r="X258" s="46"/>
      <c r="Y258" s="44"/>
      <c r="Z258" s="45"/>
      <c r="AA258" s="46"/>
      <c r="AB258" s="44"/>
      <c r="AC258" s="45"/>
      <c r="AD258" s="47"/>
      <c r="AE258" s="48"/>
      <c r="AF258" s="45"/>
      <c r="AG258" s="45"/>
      <c r="AH258" s="45"/>
      <c r="AI258" s="45"/>
      <c r="AJ258" s="45"/>
      <c r="AK258" s="45"/>
    </row>
    <row r="259" spans="1:37" s="31" customForma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3"/>
      <c r="M259" s="44"/>
      <c r="N259" s="45"/>
      <c r="O259" s="46"/>
      <c r="P259" s="44"/>
      <c r="Q259" s="45"/>
      <c r="R259" s="46"/>
      <c r="S259" s="44"/>
      <c r="T259" s="45"/>
      <c r="U259" s="46"/>
      <c r="V259" s="44"/>
      <c r="W259" s="45"/>
      <c r="X259" s="46"/>
      <c r="Y259" s="44"/>
      <c r="Z259" s="45"/>
      <c r="AA259" s="46"/>
      <c r="AB259" s="44"/>
      <c r="AC259" s="45"/>
      <c r="AD259" s="47"/>
      <c r="AE259" s="48"/>
      <c r="AF259" s="45"/>
      <c r="AG259" s="45"/>
      <c r="AH259" s="45"/>
      <c r="AI259" s="45"/>
      <c r="AJ259" s="45"/>
      <c r="AK259" s="45"/>
    </row>
    <row r="260" spans="1:37" s="31" customForma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3"/>
      <c r="M260" s="44"/>
      <c r="N260" s="45"/>
      <c r="O260" s="46"/>
      <c r="P260" s="44"/>
      <c r="Q260" s="45"/>
      <c r="R260" s="46"/>
      <c r="S260" s="44"/>
      <c r="T260" s="45"/>
      <c r="U260" s="46"/>
      <c r="V260" s="44"/>
      <c r="W260" s="45"/>
      <c r="X260" s="46"/>
      <c r="Y260" s="44"/>
      <c r="Z260" s="45"/>
      <c r="AA260" s="46"/>
      <c r="AB260" s="44"/>
      <c r="AC260" s="45"/>
      <c r="AD260" s="47"/>
      <c r="AE260" s="48"/>
      <c r="AF260" s="45"/>
      <c r="AG260" s="45"/>
      <c r="AH260" s="45"/>
      <c r="AI260" s="45"/>
      <c r="AJ260" s="45"/>
      <c r="AK260" s="45"/>
    </row>
    <row r="261" spans="1:37" s="31" customForma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3"/>
      <c r="M261" s="44"/>
      <c r="N261" s="45"/>
      <c r="O261" s="46"/>
      <c r="P261" s="44"/>
      <c r="Q261" s="45"/>
      <c r="R261" s="46"/>
      <c r="S261" s="44"/>
      <c r="T261" s="45"/>
      <c r="U261" s="46"/>
      <c r="V261" s="44"/>
      <c r="W261" s="45"/>
      <c r="X261" s="46"/>
      <c r="Y261" s="44"/>
      <c r="Z261" s="45"/>
      <c r="AA261" s="46"/>
      <c r="AB261" s="44"/>
      <c r="AC261" s="45"/>
      <c r="AD261" s="47"/>
      <c r="AE261" s="48"/>
      <c r="AF261" s="45"/>
      <c r="AG261" s="45"/>
      <c r="AH261" s="45"/>
      <c r="AI261" s="45"/>
      <c r="AJ261" s="45"/>
      <c r="AK261" s="45"/>
    </row>
    <row r="262" spans="1:37" s="31" customForma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3"/>
      <c r="M262" s="44"/>
      <c r="N262" s="45"/>
      <c r="O262" s="46"/>
      <c r="P262" s="44"/>
      <c r="Q262" s="45"/>
      <c r="R262" s="46"/>
      <c r="S262" s="44"/>
      <c r="T262" s="45"/>
      <c r="U262" s="46"/>
      <c r="V262" s="44"/>
      <c r="W262" s="45"/>
      <c r="X262" s="46"/>
      <c r="Y262" s="44"/>
      <c r="Z262" s="45"/>
      <c r="AA262" s="46"/>
      <c r="AB262" s="44"/>
      <c r="AC262" s="45"/>
      <c r="AD262" s="47"/>
      <c r="AE262" s="48"/>
      <c r="AF262" s="45"/>
      <c r="AG262" s="45"/>
      <c r="AH262" s="45"/>
      <c r="AI262" s="45"/>
      <c r="AJ262" s="45"/>
      <c r="AK262" s="45"/>
    </row>
    <row r="263" spans="1:37" s="31" customForma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3"/>
      <c r="M263" s="44"/>
      <c r="N263" s="45"/>
      <c r="O263" s="46"/>
      <c r="P263" s="44"/>
      <c r="Q263" s="45"/>
      <c r="R263" s="46"/>
      <c r="S263" s="44"/>
      <c r="T263" s="45"/>
      <c r="U263" s="46"/>
      <c r="V263" s="44"/>
      <c r="W263" s="45"/>
      <c r="X263" s="46"/>
      <c r="Y263" s="44"/>
      <c r="Z263" s="45"/>
      <c r="AA263" s="46"/>
      <c r="AB263" s="44"/>
      <c r="AC263" s="45"/>
      <c r="AD263" s="47"/>
      <c r="AE263" s="48"/>
      <c r="AF263" s="45"/>
      <c r="AG263" s="45"/>
      <c r="AH263" s="45"/>
      <c r="AI263" s="45"/>
      <c r="AJ263" s="45"/>
      <c r="AK263" s="45"/>
    </row>
    <row r="264" spans="1:37" s="31" customForma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3"/>
      <c r="M264" s="44"/>
      <c r="N264" s="45"/>
      <c r="O264" s="46"/>
      <c r="P264" s="44"/>
      <c r="Q264" s="45"/>
      <c r="R264" s="46"/>
      <c r="S264" s="44"/>
      <c r="T264" s="45"/>
      <c r="U264" s="46"/>
      <c r="V264" s="44"/>
      <c r="W264" s="45"/>
      <c r="X264" s="46"/>
      <c r="Y264" s="44"/>
      <c r="Z264" s="45"/>
      <c r="AA264" s="46"/>
      <c r="AB264" s="44"/>
      <c r="AC264" s="45"/>
      <c r="AD264" s="47"/>
      <c r="AE264" s="48"/>
      <c r="AF264" s="45"/>
      <c r="AG264" s="45"/>
      <c r="AH264" s="45"/>
      <c r="AI264" s="45"/>
      <c r="AJ264" s="45"/>
      <c r="AK264" s="45"/>
    </row>
    <row r="265" spans="1:37" s="31" customForma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3"/>
      <c r="M265" s="44"/>
      <c r="N265" s="45"/>
      <c r="O265" s="46"/>
      <c r="P265" s="44"/>
      <c r="Q265" s="45"/>
      <c r="R265" s="46"/>
      <c r="S265" s="44"/>
      <c r="T265" s="45"/>
      <c r="U265" s="46"/>
      <c r="V265" s="44"/>
      <c r="W265" s="45"/>
      <c r="X265" s="46"/>
      <c r="Y265" s="44"/>
      <c r="Z265" s="45"/>
      <c r="AA265" s="46"/>
      <c r="AB265" s="44"/>
      <c r="AC265" s="45"/>
      <c r="AD265" s="47"/>
      <c r="AE265" s="48"/>
      <c r="AF265" s="45"/>
      <c r="AG265" s="45"/>
      <c r="AH265" s="45"/>
      <c r="AI265" s="45"/>
      <c r="AJ265" s="45"/>
      <c r="AK265" s="45"/>
    </row>
    <row r="266" spans="1:37" s="31" customForma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3"/>
      <c r="M266" s="44"/>
      <c r="N266" s="45"/>
      <c r="O266" s="46"/>
      <c r="P266" s="44"/>
      <c r="Q266" s="45"/>
      <c r="R266" s="46"/>
      <c r="S266" s="44"/>
      <c r="T266" s="45"/>
      <c r="U266" s="46"/>
      <c r="V266" s="44"/>
      <c r="W266" s="45"/>
      <c r="X266" s="46"/>
      <c r="Y266" s="44"/>
      <c r="Z266" s="45"/>
      <c r="AA266" s="46"/>
      <c r="AB266" s="44"/>
      <c r="AC266" s="45"/>
      <c r="AD266" s="47"/>
      <c r="AE266" s="48"/>
      <c r="AF266" s="45"/>
      <c r="AG266" s="45"/>
      <c r="AH266" s="45"/>
      <c r="AI266" s="45"/>
      <c r="AJ266" s="45"/>
      <c r="AK266" s="45"/>
    </row>
    <row r="267" spans="1:37" s="31" customForma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3"/>
      <c r="M267" s="44"/>
      <c r="N267" s="45"/>
      <c r="O267" s="46"/>
      <c r="P267" s="44"/>
      <c r="Q267" s="45"/>
      <c r="R267" s="46"/>
      <c r="S267" s="44"/>
      <c r="T267" s="45"/>
      <c r="U267" s="46"/>
      <c r="V267" s="44"/>
      <c r="W267" s="45"/>
      <c r="X267" s="46"/>
      <c r="Y267" s="44"/>
      <c r="Z267" s="45"/>
      <c r="AA267" s="46"/>
      <c r="AB267" s="44"/>
      <c r="AC267" s="45"/>
      <c r="AD267" s="47"/>
      <c r="AE267" s="48"/>
      <c r="AF267" s="45"/>
      <c r="AG267" s="45"/>
      <c r="AH267" s="45"/>
      <c r="AI267" s="45"/>
      <c r="AJ267" s="45"/>
      <c r="AK267" s="45"/>
    </row>
    <row r="268" spans="1:37" s="31" customForma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3"/>
      <c r="M268" s="44"/>
      <c r="N268" s="45"/>
      <c r="O268" s="46"/>
      <c r="P268" s="44"/>
      <c r="Q268" s="45"/>
      <c r="R268" s="46"/>
      <c r="S268" s="44"/>
      <c r="T268" s="45"/>
      <c r="U268" s="46"/>
      <c r="V268" s="44"/>
      <c r="W268" s="45"/>
      <c r="X268" s="46"/>
      <c r="Y268" s="44"/>
      <c r="Z268" s="45"/>
      <c r="AA268" s="46"/>
      <c r="AB268" s="44"/>
      <c r="AC268" s="45"/>
      <c r="AD268" s="47"/>
      <c r="AE268" s="48"/>
      <c r="AF268" s="45"/>
      <c r="AG268" s="45"/>
      <c r="AH268" s="45"/>
      <c r="AI268" s="45"/>
      <c r="AJ268" s="45"/>
      <c r="AK268" s="45"/>
    </row>
    <row r="269" spans="1:37" s="31" customForma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3"/>
      <c r="M269" s="44"/>
      <c r="N269" s="45"/>
      <c r="O269" s="46"/>
      <c r="P269" s="44"/>
      <c r="Q269" s="45"/>
      <c r="R269" s="46"/>
      <c r="S269" s="44"/>
      <c r="T269" s="45"/>
      <c r="U269" s="46"/>
      <c r="V269" s="44"/>
      <c r="W269" s="45"/>
      <c r="X269" s="46"/>
      <c r="Y269" s="44"/>
      <c r="Z269" s="45"/>
      <c r="AA269" s="46"/>
      <c r="AB269" s="44"/>
      <c r="AC269" s="45"/>
      <c r="AD269" s="47"/>
      <c r="AE269" s="48"/>
      <c r="AF269" s="45"/>
      <c r="AG269" s="45"/>
      <c r="AH269" s="45"/>
      <c r="AI269" s="45"/>
      <c r="AJ269" s="45"/>
      <c r="AK269" s="45"/>
    </row>
    <row r="270" spans="1:37" s="31" customForma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3"/>
      <c r="M270" s="44"/>
      <c r="N270" s="45"/>
      <c r="O270" s="46"/>
      <c r="P270" s="44"/>
      <c r="Q270" s="45"/>
      <c r="R270" s="46"/>
      <c r="S270" s="44"/>
      <c r="T270" s="45"/>
      <c r="U270" s="46"/>
      <c r="V270" s="44"/>
      <c r="W270" s="45"/>
      <c r="X270" s="46"/>
      <c r="Y270" s="44"/>
      <c r="Z270" s="45"/>
      <c r="AA270" s="46"/>
      <c r="AB270" s="44"/>
      <c r="AC270" s="45"/>
      <c r="AD270" s="47"/>
      <c r="AE270" s="48"/>
      <c r="AF270" s="45"/>
      <c r="AG270" s="45"/>
      <c r="AH270" s="45"/>
      <c r="AI270" s="45"/>
      <c r="AJ270" s="45"/>
      <c r="AK270" s="45"/>
    </row>
    <row r="271" spans="1:37" s="31" customForma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3"/>
      <c r="M271" s="44"/>
      <c r="N271" s="45"/>
      <c r="O271" s="46"/>
      <c r="P271" s="44"/>
      <c r="Q271" s="45"/>
      <c r="R271" s="46"/>
      <c r="S271" s="44"/>
      <c r="T271" s="45"/>
      <c r="U271" s="46"/>
      <c r="V271" s="44"/>
      <c r="W271" s="45"/>
      <c r="X271" s="46"/>
      <c r="Y271" s="44"/>
      <c r="Z271" s="45"/>
      <c r="AA271" s="46"/>
      <c r="AB271" s="44"/>
      <c r="AC271" s="45"/>
      <c r="AD271" s="47"/>
      <c r="AE271" s="48"/>
      <c r="AF271" s="45"/>
      <c r="AG271" s="45"/>
      <c r="AH271" s="45"/>
      <c r="AI271" s="45"/>
      <c r="AJ271" s="45"/>
      <c r="AK271" s="45"/>
    </row>
    <row r="272" spans="1:37" s="31" customForma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3"/>
      <c r="M272" s="44"/>
      <c r="N272" s="45"/>
      <c r="O272" s="46"/>
      <c r="P272" s="44"/>
      <c r="Q272" s="45"/>
      <c r="R272" s="46"/>
      <c r="S272" s="44"/>
      <c r="T272" s="45"/>
      <c r="U272" s="46"/>
      <c r="V272" s="44"/>
      <c r="W272" s="45"/>
      <c r="X272" s="46"/>
      <c r="Y272" s="44"/>
      <c r="Z272" s="45"/>
      <c r="AA272" s="46"/>
      <c r="AB272" s="44"/>
      <c r="AC272" s="45"/>
      <c r="AD272" s="47"/>
      <c r="AE272" s="48"/>
      <c r="AF272" s="45"/>
      <c r="AG272" s="45"/>
      <c r="AH272" s="45"/>
      <c r="AI272" s="45"/>
      <c r="AJ272" s="45"/>
      <c r="AK272" s="45"/>
    </row>
    <row r="273" spans="1:37" s="31" customForma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3"/>
      <c r="M273" s="44"/>
      <c r="N273" s="45"/>
      <c r="O273" s="46"/>
      <c r="P273" s="44"/>
      <c r="Q273" s="45"/>
      <c r="R273" s="46"/>
      <c r="S273" s="44"/>
      <c r="T273" s="45"/>
      <c r="U273" s="46"/>
      <c r="V273" s="44"/>
      <c r="W273" s="45"/>
      <c r="X273" s="46"/>
      <c r="Y273" s="44"/>
      <c r="Z273" s="45"/>
      <c r="AA273" s="46"/>
      <c r="AB273" s="44"/>
      <c r="AC273" s="45"/>
      <c r="AD273" s="47"/>
      <c r="AE273" s="48"/>
      <c r="AF273" s="45"/>
      <c r="AG273" s="45"/>
      <c r="AH273" s="45"/>
      <c r="AI273" s="45"/>
      <c r="AJ273" s="45"/>
      <c r="AK273" s="45"/>
    </row>
    <row r="274" spans="1:37" s="31" customFormat="1">
      <c r="A274" s="1"/>
      <c r="B274" s="1"/>
      <c r="C274" s="20"/>
      <c r="D274" s="23"/>
      <c r="E274" s="22"/>
      <c r="F274" s="22"/>
      <c r="G274" s="22"/>
      <c r="H274" s="22"/>
      <c r="I274" s="22"/>
      <c r="J274" s="1"/>
      <c r="K274" s="22"/>
      <c r="L274" s="24"/>
      <c r="M274" s="63"/>
      <c r="N274" s="26"/>
      <c r="O274" s="27"/>
      <c r="P274" s="25"/>
      <c r="Q274" s="26"/>
      <c r="R274" s="27"/>
      <c r="S274" s="44"/>
      <c r="T274" s="26"/>
      <c r="U274" s="46"/>
      <c r="V274" s="44"/>
      <c r="W274" s="26"/>
      <c r="X274" s="46"/>
      <c r="Y274" s="44"/>
      <c r="Z274" s="26"/>
      <c r="AA274" s="46"/>
      <c r="AB274" s="44"/>
      <c r="AC274" s="26"/>
      <c r="AD274" s="47"/>
      <c r="AE274" s="48"/>
      <c r="AF274" s="45"/>
      <c r="AG274" s="45"/>
      <c r="AH274" s="45"/>
      <c r="AI274" s="45"/>
      <c r="AJ274" s="45"/>
      <c r="AK274" s="45"/>
    </row>
  </sheetData>
  <autoFilter ref="A2:AK194" xr:uid="{2712AD9B-95B3-4E90-BDA5-C102B233429C}"/>
  <mergeCells count="2">
    <mergeCell ref="M1:AD1"/>
    <mergeCell ref="AF1:AK1"/>
  </mergeCells>
  <conditionalFormatting sqref="B205:B65534 B2 B32:B33 B111:B114 B44:B56 B59:B106 B118:B139 B149:B194">
    <cfRule type="expression" dxfId="40" priority="34" stopIfTrue="1">
      <formula>AND(COUNTIF($B$205:$B$65534, B2)+COUNTIF($B$2:$B$2, B2)+COUNTIF($B$32:$B$33, B2)+COUNTIF($B$111:$B$114, B2)+COUNTIF($B$44:$B$56, B2)+COUNTIF($B$59:$B$106, B2)+COUNTIF($B$118:$B$139, B2)&gt;1,NOT(ISBLANK(B2)))</formula>
    </cfRule>
  </conditionalFormatting>
  <conditionalFormatting sqref="B140:B141">
    <cfRule type="expression" dxfId="39" priority="18" stopIfTrue="1">
      <formula>AND(COUNTIF(#REF!, B140)+COUNTIF(#REF!, B140)+COUNTIF(#REF!, B140)+COUNTIF(#REF!, B140)&gt;1,NOT(ISBLANK(B140)))</formula>
    </cfRule>
  </conditionalFormatting>
  <conditionalFormatting sqref="B140:B141">
    <cfRule type="expression" dxfId="38" priority="19" stopIfTrue="1">
      <formula>AND(COUNTIF(#REF!, B140)+COUNTIF(#REF!, B140)+COUNTIF(#REF!, B140)+COUNTIF(#REF!, B140)&gt;1,NOT(ISBLANK(B140)))</formula>
    </cfRule>
  </conditionalFormatting>
  <conditionalFormatting sqref="B146">
    <cfRule type="expression" dxfId="37" priority="15" stopIfTrue="1">
      <formula>AND(COUNTIF(#REF!, B146)+COUNTIF(#REF!, B146)+COUNTIF(#REF!, B146)+COUNTIF(#REF!, B146)&gt;1,NOT(ISBLANK(B146)))</formula>
    </cfRule>
  </conditionalFormatting>
  <conditionalFormatting sqref="B146">
    <cfRule type="expression" dxfId="36" priority="16" stopIfTrue="1">
      <formula>AND(COUNTIF(#REF!, B146)+COUNTIF(#REF!, B146)+COUNTIF(#REF!, B146)+COUNTIF(#REF!, B146)&gt;1,NOT(ISBLANK(B146)))</formula>
    </cfRule>
  </conditionalFormatting>
  <conditionalFormatting sqref="B143:B145">
    <cfRule type="expression" dxfId="35" priority="13" stopIfTrue="1">
      <formula>AND(COUNTIF(#REF!, B143)+COUNTIF(#REF!, B143)+COUNTIF(#REF!, B143)+COUNTIF(#REF!, B143)&gt;1,NOT(ISBLANK(B143)))</formula>
    </cfRule>
  </conditionalFormatting>
  <conditionalFormatting sqref="B143:B145">
    <cfRule type="expression" dxfId="34" priority="14" stopIfTrue="1">
      <formula>AND(COUNTIF(#REF!, B143)+COUNTIF(#REF!, B143)+COUNTIF(#REF!, B143)+COUNTIF(#REF!, B143)&gt;1,NOT(ISBLANK(B143)))</formula>
    </cfRule>
  </conditionalFormatting>
  <conditionalFormatting sqref="B142">
    <cfRule type="expression" dxfId="33" priority="9" stopIfTrue="1">
      <formula>AND(COUNTIF(#REF!, B142)+COUNTIF(#REF!, B142)+COUNTIF(#REF!, B142)+COUNTIF(#REF!, B142)&gt;1,NOT(ISBLANK(B142)))</formula>
    </cfRule>
  </conditionalFormatting>
  <conditionalFormatting sqref="B142">
    <cfRule type="expression" dxfId="32" priority="10" stopIfTrue="1">
      <formula>AND(COUNTIF(#REF!, B142)+COUNTIF(#REF!, B142)+COUNTIF(#REF!, B142)+COUNTIF(#REF!, B142)&gt;1,NOT(ISBLANK(B142)))</formula>
    </cfRule>
  </conditionalFormatting>
  <conditionalFormatting sqref="B147:B148">
    <cfRule type="expression" dxfId="31" priority="5" stopIfTrue="1">
      <formula>AND(COUNTIF(#REF!, B147)+COUNTIF(#REF!, B147)+COUNTIF(#REF!, B147)+COUNTIF(#REF!, B147)&gt;1,NOT(ISBLANK(B147)))</formula>
    </cfRule>
  </conditionalFormatting>
  <conditionalFormatting sqref="B147:B148">
    <cfRule type="expression" dxfId="30" priority="6" stopIfTrue="1">
      <formula>AND(COUNTIF(#REF!, B147)+COUNTIF(#REF!, B147)+COUNTIF(#REF!, B147)+COUNTIF(#REF!, B147)&gt;1,NOT(ISBLANK(B147)))</formula>
    </cfRule>
  </conditionalFormatting>
  <conditionalFormatting sqref="B149:B65534 B2:B27 B32:B139">
    <cfRule type="expression" dxfId="29" priority="1065" stopIfTrue="1">
      <formula>AND(COUNTIF($B$2:$B$27, B2)+COUNTIF($B$32:$B$139, B2)+COUNTIF($B$147:$B$65534, B2)&gt;1,NOT(ISBLANK(B2)))</formula>
    </cfRule>
  </conditionalFormatting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A4C80-71F6-455E-9A7C-5474629D7BD3}">
  <sheetPr codeName="Tabelle12"/>
  <dimension ref="A1:CI48"/>
  <sheetViews>
    <sheetView zoomScale="85" zoomScaleNormal="85" workbookViewId="0">
      <selection activeCell="A3" sqref="A3:XFD3"/>
    </sheetView>
  </sheetViews>
  <sheetFormatPr baseColWidth="10" defaultRowHeight="12.75"/>
  <cols>
    <col min="1" max="1" width="6.5703125" style="71" customWidth="1"/>
    <col min="2" max="2" width="27.5703125" style="71" bestFit="1" customWidth="1"/>
    <col min="3" max="3" width="17" style="71" bestFit="1" customWidth="1"/>
    <col min="4" max="5" width="5.28515625" style="71" customWidth="1"/>
    <col min="6" max="6" width="95.7109375" style="71" customWidth="1"/>
    <col min="7" max="7" width="59.85546875" style="71" bestFit="1" customWidth="1"/>
    <col min="8" max="8" width="22.28515625" style="71" bestFit="1" customWidth="1"/>
    <col min="9" max="9" width="18.140625" style="71" bestFit="1" customWidth="1"/>
    <col min="10" max="11" width="8.42578125" style="71" bestFit="1" customWidth="1"/>
    <col min="12" max="12" width="7.7109375" style="71" bestFit="1" customWidth="1"/>
    <col min="13" max="13" width="10.140625" style="71" bestFit="1" customWidth="1"/>
    <col min="14" max="23" width="4" style="71" bestFit="1" customWidth="1"/>
    <col min="24" max="31" width="4.42578125" style="71" bestFit="1" customWidth="1"/>
    <col min="32" max="32" width="2.7109375" style="97" customWidth="1"/>
    <col min="33" max="42" width="4" style="71" bestFit="1" customWidth="1"/>
    <col min="43" max="50" width="4.42578125" style="71" bestFit="1" customWidth="1"/>
    <col min="51" max="51" width="1.42578125" style="71" bestFit="1" customWidth="1"/>
    <col min="52" max="54" width="4" style="71" bestFit="1" customWidth="1"/>
    <col min="55" max="57" width="4.42578125" style="71" bestFit="1" customWidth="1"/>
    <col min="58" max="58" width="1.42578125" style="71" bestFit="1" customWidth="1"/>
    <col min="59" max="59" width="19" style="71" bestFit="1" customWidth="1"/>
    <col min="60" max="60" width="2.7109375" style="97" customWidth="1"/>
    <col min="61" max="70" width="4" style="71" bestFit="1" customWidth="1"/>
    <col min="71" max="78" width="4.42578125" style="71" bestFit="1" customWidth="1"/>
    <col min="79" max="79" width="1.42578125" style="71" bestFit="1" customWidth="1"/>
    <col min="80" max="82" width="4" style="71" bestFit="1" customWidth="1"/>
    <col min="83" max="85" width="4.42578125" style="71" bestFit="1" customWidth="1"/>
    <col min="86" max="86" width="1.42578125" style="71" bestFit="1" customWidth="1"/>
    <col min="87" max="87" width="19" style="71" bestFit="1" customWidth="1"/>
    <col min="88" max="16384" width="11.42578125" style="71"/>
  </cols>
  <sheetData>
    <row r="1" spans="1:87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5" t="s">
        <v>414</v>
      </c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6"/>
      <c r="AG1" s="65" t="s">
        <v>415</v>
      </c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7"/>
      <c r="AZ1" s="65" t="s">
        <v>416</v>
      </c>
      <c r="BA1" s="65"/>
      <c r="BB1" s="65"/>
      <c r="BC1" s="65"/>
      <c r="BD1" s="65"/>
      <c r="BE1" s="65"/>
      <c r="BF1" s="68"/>
      <c r="BG1" s="69" t="s">
        <v>417</v>
      </c>
      <c r="BH1" s="70"/>
      <c r="BI1" s="65" t="s">
        <v>418</v>
      </c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5"/>
      <c r="BW1" s="65"/>
      <c r="BX1" s="65"/>
      <c r="BY1" s="65"/>
      <c r="BZ1" s="65"/>
      <c r="CA1" s="67"/>
      <c r="CB1" s="65" t="s">
        <v>419</v>
      </c>
      <c r="CC1" s="65"/>
      <c r="CD1" s="65"/>
      <c r="CE1" s="65"/>
      <c r="CF1" s="65"/>
      <c r="CG1" s="65"/>
      <c r="CH1" s="69"/>
      <c r="CI1" s="69" t="s">
        <v>420</v>
      </c>
    </row>
    <row r="2" spans="1:87" ht="24">
      <c r="A2" s="10" t="s">
        <v>2</v>
      </c>
      <c r="B2" s="10" t="s">
        <v>3</v>
      </c>
      <c r="C2" s="11" t="s">
        <v>4</v>
      </c>
      <c r="D2" s="10" t="s">
        <v>6</v>
      </c>
      <c r="E2" s="10" t="s">
        <v>7</v>
      </c>
      <c r="F2" s="10" t="s">
        <v>8</v>
      </c>
      <c r="G2" s="10" t="s">
        <v>9</v>
      </c>
      <c r="H2" s="10" t="s">
        <v>10</v>
      </c>
      <c r="I2" s="12" t="s">
        <v>421</v>
      </c>
      <c r="J2" s="72" t="s">
        <v>422</v>
      </c>
      <c r="K2" s="72" t="s">
        <v>423</v>
      </c>
      <c r="L2" s="72" t="s">
        <v>424</v>
      </c>
      <c r="M2" s="72" t="s">
        <v>425</v>
      </c>
      <c r="N2" s="73">
        <v>100</v>
      </c>
      <c r="O2" s="74">
        <v>125</v>
      </c>
      <c r="P2" s="75">
        <v>160</v>
      </c>
      <c r="Q2" s="73">
        <v>200</v>
      </c>
      <c r="R2" s="74">
        <v>250</v>
      </c>
      <c r="S2" s="75">
        <v>315</v>
      </c>
      <c r="T2" s="73">
        <v>400</v>
      </c>
      <c r="U2" s="74">
        <v>500</v>
      </c>
      <c r="V2" s="75">
        <v>630</v>
      </c>
      <c r="W2" s="73">
        <v>800</v>
      </c>
      <c r="X2" s="74">
        <v>1000</v>
      </c>
      <c r="Y2" s="75">
        <v>1250</v>
      </c>
      <c r="Z2" s="73">
        <v>1600</v>
      </c>
      <c r="AA2" s="74">
        <v>2000</v>
      </c>
      <c r="AB2" s="75">
        <v>2500</v>
      </c>
      <c r="AC2" s="73">
        <v>3150</v>
      </c>
      <c r="AD2" s="74">
        <v>4000</v>
      </c>
      <c r="AE2" s="76">
        <v>5000</v>
      </c>
      <c r="AF2" s="77" t="s">
        <v>15</v>
      </c>
      <c r="AG2" s="73">
        <v>100</v>
      </c>
      <c r="AH2" s="74">
        <v>125</v>
      </c>
      <c r="AI2" s="75">
        <v>160</v>
      </c>
      <c r="AJ2" s="73">
        <v>200</v>
      </c>
      <c r="AK2" s="74">
        <v>250</v>
      </c>
      <c r="AL2" s="75">
        <v>315</v>
      </c>
      <c r="AM2" s="73">
        <v>400</v>
      </c>
      <c r="AN2" s="74">
        <v>500</v>
      </c>
      <c r="AO2" s="75">
        <v>630</v>
      </c>
      <c r="AP2" s="73">
        <v>800</v>
      </c>
      <c r="AQ2" s="74">
        <v>1000</v>
      </c>
      <c r="AR2" s="75">
        <v>1250</v>
      </c>
      <c r="AS2" s="73">
        <v>1600</v>
      </c>
      <c r="AT2" s="74">
        <v>2000</v>
      </c>
      <c r="AU2" s="75">
        <v>2500</v>
      </c>
      <c r="AV2" s="73">
        <v>3150</v>
      </c>
      <c r="AW2" s="74">
        <v>4000</v>
      </c>
      <c r="AX2" s="76">
        <v>5000</v>
      </c>
      <c r="AY2" s="78" t="s">
        <v>15</v>
      </c>
      <c r="AZ2" s="18">
        <v>125</v>
      </c>
      <c r="BA2" s="18">
        <v>250</v>
      </c>
      <c r="BB2" s="18">
        <v>500</v>
      </c>
      <c r="BC2" s="18">
        <v>1000</v>
      </c>
      <c r="BD2" s="18">
        <v>2000</v>
      </c>
      <c r="BE2" s="18">
        <v>4000</v>
      </c>
      <c r="BF2" s="10" t="s">
        <v>15</v>
      </c>
      <c r="BG2" s="10" t="s">
        <v>12</v>
      </c>
      <c r="BH2" s="79" t="s">
        <v>15</v>
      </c>
      <c r="BI2" s="73">
        <v>100</v>
      </c>
      <c r="BJ2" s="74">
        <v>125</v>
      </c>
      <c r="BK2" s="75">
        <v>160</v>
      </c>
      <c r="BL2" s="73">
        <v>200</v>
      </c>
      <c r="BM2" s="74">
        <v>250</v>
      </c>
      <c r="BN2" s="75">
        <v>315</v>
      </c>
      <c r="BO2" s="73">
        <v>400</v>
      </c>
      <c r="BP2" s="74">
        <v>500</v>
      </c>
      <c r="BQ2" s="75">
        <v>630</v>
      </c>
      <c r="BR2" s="73">
        <v>800</v>
      </c>
      <c r="BS2" s="74">
        <v>1000</v>
      </c>
      <c r="BT2" s="75">
        <v>1250</v>
      </c>
      <c r="BU2" s="73">
        <v>1600</v>
      </c>
      <c r="BV2" s="74">
        <v>2000</v>
      </c>
      <c r="BW2" s="75">
        <v>2500</v>
      </c>
      <c r="BX2" s="73">
        <v>3150</v>
      </c>
      <c r="BY2" s="74">
        <v>4000</v>
      </c>
      <c r="BZ2" s="76">
        <v>5000</v>
      </c>
      <c r="CA2" s="80" t="s">
        <v>15</v>
      </c>
      <c r="CB2" s="18">
        <v>125</v>
      </c>
      <c r="CC2" s="18">
        <v>250</v>
      </c>
      <c r="CD2" s="18">
        <v>500</v>
      </c>
      <c r="CE2" s="18">
        <v>1000</v>
      </c>
      <c r="CF2" s="18">
        <v>2000</v>
      </c>
      <c r="CG2" s="18">
        <v>4000</v>
      </c>
      <c r="CH2" s="10" t="s">
        <v>15</v>
      </c>
      <c r="CI2" s="10" t="s">
        <v>12</v>
      </c>
    </row>
    <row r="3" spans="1:87">
      <c r="A3" s="1" t="s">
        <v>426</v>
      </c>
      <c r="B3" s="52" t="s">
        <v>427</v>
      </c>
      <c r="C3" s="20" t="s">
        <v>96</v>
      </c>
      <c r="D3" s="23">
        <v>200</v>
      </c>
      <c r="E3" s="22" t="s">
        <v>42</v>
      </c>
      <c r="F3" s="22" t="s">
        <v>21</v>
      </c>
      <c r="G3" s="1" t="s">
        <v>428</v>
      </c>
      <c r="H3" s="81">
        <v>0.3</v>
      </c>
      <c r="I3" s="82">
        <f>2.4*1.2</f>
        <v>2.88</v>
      </c>
      <c r="J3" s="83">
        <v>2.4</v>
      </c>
      <c r="K3" s="84">
        <v>1.2</v>
      </c>
      <c r="L3" s="84">
        <v>0.05</v>
      </c>
      <c r="M3" s="84" t="s">
        <v>429</v>
      </c>
      <c r="N3" s="25">
        <v>0.4</v>
      </c>
      <c r="O3" s="26">
        <v>0.6</v>
      </c>
      <c r="P3" s="27">
        <v>0.8</v>
      </c>
      <c r="Q3" s="25">
        <v>1.3</v>
      </c>
      <c r="R3" s="26">
        <v>1.7</v>
      </c>
      <c r="S3" s="27">
        <v>1.8</v>
      </c>
      <c r="T3" s="25">
        <v>2.2000000000000002</v>
      </c>
      <c r="U3" s="26">
        <v>2.5</v>
      </c>
      <c r="V3" s="27">
        <v>2.5</v>
      </c>
      <c r="W3" s="25">
        <v>2.1</v>
      </c>
      <c r="X3" s="26">
        <v>1.7</v>
      </c>
      <c r="Y3" s="27">
        <v>2</v>
      </c>
      <c r="Z3" s="25">
        <v>2.2000000000000002</v>
      </c>
      <c r="AA3" s="26">
        <v>2</v>
      </c>
      <c r="AB3" s="27">
        <v>2.2000000000000002</v>
      </c>
      <c r="AC3" s="25">
        <v>2.1</v>
      </c>
      <c r="AD3" s="26">
        <v>2</v>
      </c>
      <c r="AE3" s="28">
        <v>2.1</v>
      </c>
      <c r="AF3" s="85"/>
      <c r="AG3" s="86">
        <v>0.1388888888888889</v>
      </c>
      <c r="AH3" s="87">
        <v>0.20833333333333334</v>
      </c>
      <c r="AI3" s="88">
        <v>0.27777777777777779</v>
      </c>
      <c r="AJ3" s="86">
        <v>0.4513888888888889</v>
      </c>
      <c r="AK3" s="87">
        <v>0.59027777777777779</v>
      </c>
      <c r="AL3" s="88">
        <v>0.625</v>
      </c>
      <c r="AM3" s="86">
        <v>0.76388888888888895</v>
      </c>
      <c r="AN3" s="87">
        <v>0.86805555555555558</v>
      </c>
      <c r="AO3" s="88">
        <v>0.86805555555555558</v>
      </c>
      <c r="AP3" s="86">
        <v>0.72916666666666674</v>
      </c>
      <c r="AQ3" s="87">
        <v>0.59027777777777779</v>
      </c>
      <c r="AR3" s="88">
        <v>0.69444444444444442</v>
      </c>
      <c r="AS3" s="86">
        <v>0.76388888888888895</v>
      </c>
      <c r="AT3" s="87">
        <v>0.69444444444444442</v>
      </c>
      <c r="AU3" s="88">
        <v>0.76388888888888895</v>
      </c>
      <c r="AV3" s="86">
        <v>0.72916666666666674</v>
      </c>
      <c r="AW3" s="87">
        <v>0.69444444444444442</v>
      </c>
      <c r="AX3" s="89">
        <v>0.72916666666666674</v>
      </c>
      <c r="AY3" s="90"/>
      <c r="AZ3" s="87">
        <f>ROUND(AVERAGE(AG3:AI3)/0.05,0)*0.05</f>
        <v>0.2</v>
      </c>
      <c r="BA3" s="87">
        <f>ROUND(AVERAGE(AJ3:AL3)/0.05,0)*0.05</f>
        <v>0.55000000000000004</v>
      </c>
      <c r="BB3" s="87">
        <f>ROUND(AVERAGE(AM3:AO3)/0.05,0)*0.05</f>
        <v>0.85000000000000009</v>
      </c>
      <c r="BC3" s="87">
        <f>ROUND(AVERAGE(AP3:AR3)/0.05,0)*0.05</f>
        <v>0.65</v>
      </c>
      <c r="BD3" s="87">
        <f>ROUND(AVERAGE(AS3:AU3)/0.05,0)*0.05</f>
        <v>0.75</v>
      </c>
      <c r="BE3" s="87">
        <f>ROUND(AVERAGE(AV3:AX3)/0.05,0)*0.05</f>
        <v>0.70000000000000007</v>
      </c>
      <c r="BF3" s="91"/>
      <c r="BG3" s="3" t="s">
        <v>160</v>
      </c>
      <c r="BH3" s="92"/>
      <c r="BI3" s="86">
        <f t="shared" ref="BI3:BX17" si="0">IF(AG3&lt;1.01,AG3,1)</f>
        <v>0.1388888888888889</v>
      </c>
      <c r="BJ3" s="87">
        <f t="shared" si="0"/>
        <v>0.20833333333333334</v>
      </c>
      <c r="BK3" s="88">
        <f t="shared" si="0"/>
        <v>0.27777777777777779</v>
      </c>
      <c r="BL3" s="86">
        <f t="shared" si="0"/>
        <v>0.4513888888888889</v>
      </c>
      <c r="BM3" s="87">
        <f t="shared" si="0"/>
        <v>0.59027777777777779</v>
      </c>
      <c r="BN3" s="88">
        <f t="shared" si="0"/>
        <v>0.625</v>
      </c>
      <c r="BO3" s="86">
        <f t="shared" si="0"/>
        <v>0.76388888888888895</v>
      </c>
      <c r="BP3" s="87">
        <f t="shared" si="0"/>
        <v>0.86805555555555558</v>
      </c>
      <c r="BQ3" s="88">
        <f t="shared" si="0"/>
        <v>0.86805555555555558</v>
      </c>
      <c r="BR3" s="86">
        <f t="shared" si="0"/>
        <v>0.72916666666666674</v>
      </c>
      <c r="BS3" s="87">
        <f t="shared" si="0"/>
        <v>0.59027777777777779</v>
      </c>
      <c r="BT3" s="88">
        <f t="shared" si="0"/>
        <v>0.69444444444444442</v>
      </c>
      <c r="BU3" s="86">
        <f t="shared" si="0"/>
        <v>0.76388888888888895</v>
      </c>
      <c r="BV3" s="87">
        <f t="shared" si="0"/>
        <v>0.69444444444444442</v>
      </c>
      <c r="BW3" s="88">
        <f t="shared" si="0"/>
        <v>0.76388888888888895</v>
      </c>
      <c r="BX3" s="86">
        <f t="shared" si="0"/>
        <v>0.72916666666666674</v>
      </c>
      <c r="BY3" s="87">
        <f t="shared" ref="BL3:BZ17" si="1">IF(AW3&lt;1.01,AW3,1)</f>
        <v>0.69444444444444442</v>
      </c>
      <c r="BZ3" s="89">
        <f t="shared" si="1"/>
        <v>0.72916666666666674</v>
      </c>
      <c r="CA3" s="45"/>
      <c r="CB3" s="87">
        <f>IF(AVERAGE(BI3:BK3)&lt;1.01,ROUND(AVERAGE(BI3:BK3)/0.05,0)*0.05,1)</f>
        <v>0.2</v>
      </c>
      <c r="CC3" s="87">
        <f>IF(AVERAGE(BL3:BN3)&lt;1.01,ROUND(AVERAGE(BL3:BN3)/0.05,0)*0.05,1)</f>
        <v>0.55000000000000004</v>
      </c>
      <c r="CD3" s="87">
        <f>IF(AVERAGE(BO3:BQ3)&lt;1.01,ROUND(AVERAGE(BO3:BQ3)/0.05,0)*0.05,1)</f>
        <v>0.85000000000000009</v>
      </c>
      <c r="CE3" s="87">
        <f>IF(AVERAGE(BR3:BT3)&lt;1.01,ROUND(AVERAGE(BR3:BT3)/0.05,0)*0.05,1)</f>
        <v>0.65</v>
      </c>
      <c r="CF3" s="87">
        <f>IF(AVERAGE(BU3:BW3)&lt;1.01,ROUND(AVERAGE(BU3:BW3)/0.05,0)*0.05,1)</f>
        <v>0.75</v>
      </c>
      <c r="CG3" s="87">
        <f>IF(AVERAGE(BX3:BZ3)&lt;1.01,ROUND(AVERAGE(BX3:BZ3)/0.05,0)*0.05,1)</f>
        <v>0.70000000000000007</v>
      </c>
      <c r="CH3" s="1"/>
      <c r="CI3" s="1" t="s">
        <v>160</v>
      </c>
    </row>
    <row r="4" spans="1:87">
      <c r="A4" s="1" t="s">
        <v>426</v>
      </c>
      <c r="B4" s="52" t="s">
        <v>430</v>
      </c>
      <c r="C4" s="20" t="s">
        <v>27</v>
      </c>
      <c r="D4" s="23">
        <v>200</v>
      </c>
      <c r="E4" s="22" t="s">
        <v>42</v>
      </c>
      <c r="F4" s="22" t="s">
        <v>21</v>
      </c>
      <c r="G4" s="1" t="s">
        <v>428</v>
      </c>
      <c r="H4" s="81">
        <v>0.3</v>
      </c>
      <c r="I4" s="82">
        <f>2.4*1.2</f>
        <v>2.88</v>
      </c>
      <c r="J4" s="83">
        <v>2.4</v>
      </c>
      <c r="K4" s="84">
        <v>1.2</v>
      </c>
      <c r="L4" s="84">
        <v>0.05</v>
      </c>
      <c r="M4" s="84" t="s">
        <v>429</v>
      </c>
      <c r="N4" s="25">
        <v>0.5</v>
      </c>
      <c r="O4" s="26">
        <v>0.7</v>
      </c>
      <c r="P4" s="27">
        <v>0.9</v>
      </c>
      <c r="Q4" s="25">
        <v>1.5</v>
      </c>
      <c r="R4" s="26">
        <v>2</v>
      </c>
      <c r="S4" s="27">
        <v>2</v>
      </c>
      <c r="T4" s="25">
        <v>2.4</v>
      </c>
      <c r="U4" s="26">
        <v>2.6</v>
      </c>
      <c r="V4" s="27">
        <v>2.7</v>
      </c>
      <c r="W4" s="25">
        <v>2.4</v>
      </c>
      <c r="X4" s="26">
        <v>2</v>
      </c>
      <c r="Y4" s="27">
        <v>2.2000000000000002</v>
      </c>
      <c r="Z4" s="25">
        <v>2.2999999999999998</v>
      </c>
      <c r="AA4" s="26">
        <v>2.2000000000000002</v>
      </c>
      <c r="AB4" s="27">
        <v>2.2999999999999998</v>
      </c>
      <c r="AC4" s="25">
        <v>2.1</v>
      </c>
      <c r="AD4" s="26">
        <v>2.1</v>
      </c>
      <c r="AE4" s="28">
        <v>2.1</v>
      </c>
      <c r="AF4" s="85"/>
      <c r="AG4" s="86">
        <v>0.1736111111111111</v>
      </c>
      <c r="AH4" s="87">
        <v>0.24305555555555555</v>
      </c>
      <c r="AI4" s="88">
        <v>0.3125</v>
      </c>
      <c r="AJ4" s="86">
        <v>0.52083333333333337</v>
      </c>
      <c r="AK4" s="87">
        <v>0.69444444444444442</v>
      </c>
      <c r="AL4" s="88">
        <v>0.69444444444444442</v>
      </c>
      <c r="AM4" s="86">
        <v>0.83333333333333337</v>
      </c>
      <c r="AN4" s="87">
        <v>0.90277777777777779</v>
      </c>
      <c r="AO4" s="88">
        <v>0.93750000000000011</v>
      </c>
      <c r="AP4" s="86">
        <v>0.83333333333333337</v>
      </c>
      <c r="AQ4" s="87">
        <v>0.69444444444444442</v>
      </c>
      <c r="AR4" s="88">
        <v>0.76388888888888895</v>
      </c>
      <c r="AS4" s="86">
        <v>0.79861111111111105</v>
      </c>
      <c r="AT4" s="87">
        <v>0.76388888888888895</v>
      </c>
      <c r="AU4" s="88">
        <v>0.79861111111111105</v>
      </c>
      <c r="AV4" s="86">
        <v>0.72916666666666674</v>
      </c>
      <c r="AW4" s="87">
        <v>0.72916666666666674</v>
      </c>
      <c r="AX4" s="89">
        <v>0.72916666666666674</v>
      </c>
      <c r="AY4" s="90"/>
      <c r="AZ4" s="87">
        <f t="shared" ref="AZ4:AZ30" si="2">ROUND(AVERAGE(AG4:AI4)/0.05,0)*0.05</f>
        <v>0.25</v>
      </c>
      <c r="BA4" s="87">
        <f t="shared" ref="BA4:BA48" si="3">ROUND(AVERAGE(AJ4:AL4)/0.05,0)*0.05</f>
        <v>0.65</v>
      </c>
      <c r="BB4" s="87">
        <f t="shared" ref="BB4:BB48" si="4">ROUND(AVERAGE(AM4:AO4)/0.05,0)*0.05</f>
        <v>0.9</v>
      </c>
      <c r="BC4" s="87">
        <f t="shared" ref="BC4:BC48" si="5">ROUND(AVERAGE(AP4:AR4)/0.05,0)*0.05</f>
        <v>0.75</v>
      </c>
      <c r="BD4" s="87">
        <f t="shared" ref="BD4:BD48" si="6">ROUND(AVERAGE(AS4:AU4)/0.05,0)*0.05</f>
        <v>0.8</v>
      </c>
      <c r="BE4" s="87">
        <f t="shared" ref="BE4:BE48" si="7">ROUND(AVERAGE(AV4:AX4)/0.05,0)*0.05</f>
        <v>0.75</v>
      </c>
      <c r="BF4" s="91"/>
      <c r="BG4" s="3" t="s">
        <v>28</v>
      </c>
      <c r="BH4" s="92"/>
      <c r="BI4" s="86">
        <f t="shared" si="0"/>
        <v>0.1736111111111111</v>
      </c>
      <c r="BJ4" s="87">
        <f t="shared" si="0"/>
        <v>0.24305555555555555</v>
      </c>
      <c r="BK4" s="88">
        <f t="shared" si="0"/>
        <v>0.3125</v>
      </c>
      <c r="BL4" s="86">
        <f t="shared" si="0"/>
        <v>0.52083333333333337</v>
      </c>
      <c r="BM4" s="87">
        <f t="shared" si="0"/>
        <v>0.69444444444444442</v>
      </c>
      <c r="BN4" s="88">
        <f t="shared" si="0"/>
        <v>0.69444444444444442</v>
      </c>
      <c r="BO4" s="86">
        <f t="shared" si="0"/>
        <v>0.83333333333333337</v>
      </c>
      <c r="BP4" s="87">
        <f t="shared" si="0"/>
        <v>0.90277777777777779</v>
      </c>
      <c r="BQ4" s="88">
        <f t="shared" si="0"/>
        <v>0.93750000000000011</v>
      </c>
      <c r="BR4" s="86">
        <f t="shared" si="0"/>
        <v>0.83333333333333337</v>
      </c>
      <c r="BS4" s="87">
        <f t="shared" si="0"/>
        <v>0.69444444444444442</v>
      </c>
      <c r="BT4" s="88">
        <f t="shared" si="0"/>
        <v>0.76388888888888895</v>
      </c>
      <c r="BU4" s="86">
        <f t="shared" si="0"/>
        <v>0.79861111111111105</v>
      </c>
      <c r="BV4" s="87">
        <f t="shared" si="0"/>
        <v>0.76388888888888895</v>
      </c>
      <c r="BW4" s="88">
        <f t="shared" si="0"/>
        <v>0.79861111111111105</v>
      </c>
      <c r="BX4" s="86">
        <f t="shared" si="0"/>
        <v>0.72916666666666674</v>
      </c>
      <c r="BY4" s="87">
        <f t="shared" si="1"/>
        <v>0.72916666666666674</v>
      </c>
      <c r="BZ4" s="89">
        <f t="shared" si="1"/>
        <v>0.72916666666666674</v>
      </c>
      <c r="CA4" s="45"/>
      <c r="CB4" s="87">
        <f t="shared" ref="CB4:CB48" si="8">IF(AVERAGE(BI4:BK4)&lt;1.01,ROUND(AVERAGE(BI4:BK4)/0.05,0)*0.05,1)</f>
        <v>0.25</v>
      </c>
      <c r="CC4" s="87">
        <f t="shared" ref="CC4:CC48" si="9">IF(AVERAGE(BL4:BN4)&lt;1.01,ROUND(AVERAGE(BL4:BN4)/0.05,0)*0.05,1)</f>
        <v>0.65</v>
      </c>
      <c r="CD4" s="87">
        <f t="shared" ref="CD4:CD48" si="10">IF(AVERAGE(BO4:BQ4)&lt;1.01,ROUND(AVERAGE(BO4:BQ4)/0.05,0)*0.05,1)</f>
        <v>0.9</v>
      </c>
      <c r="CE4" s="87">
        <f t="shared" ref="CE4:CE48" si="11">IF(AVERAGE(BR4:BT4)&lt;1.01,ROUND(AVERAGE(BR4:BT4)/0.05,0)*0.05,1)</f>
        <v>0.75</v>
      </c>
      <c r="CF4" s="87">
        <f t="shared" ref="CF4:CF48" si="12">IF(AVERAGE(BU4:BW4)&lt;1.01,ROUND(AVERAGE(BU4:BW4)/0.05,0)*0.05,1)</f>
        <v>0.8</v>
      </c>
      <c r="CG4" s="87">
        <f t="shared" ref="CG4:CG48" si="13">IF(AVERAGE(BX4:BZ4)&lt;1.01,ROUND(AVERAGE(BX4:BZ4)/0.05,0)*0.05,1)</f>
        <v>0.75</v>
      </c>
      <c r="CH4" s="1"/>
      <c r="CI4" s="1" t="s">
        <v>28</v>
      </c>
    </row>
    <row r="5" spans="1:87">
      <c r="A5" s="1" t="s">
        <v>431</v>
      </c>
      <c r="B5" s="52" t="s">
        <v>432</v>
      </c>
      <c r="C5" s="20" t="s">
        <v>27</v>
      </c>
      <c r="D5" s="23">
        <v>200</v>
      </c>
      <c r="E5" s="22" t="s">
        <v>42</v>
      </c>
      <c r="F5" s="22" t="s">
        <v>21</v>
      </c>
      <c r="G5" s="1" t="s">
        <v>433</v>
      </c>
      <c r="H5" s="81">
        <f>(2.8*0.075*12)/I5</f>
        <v>0.73043478260869577</v>
      </c>
      <c r="I5" s="82">
        <f>3*1.15</f>
        <v>3.4499999999999997</v>
      </c>
      <c r="J5" s="83">
        <v>3</v>
      </c>
      <c r="K5" s="84">
        <v>1.1499999999999999</v>
      </c>
      <c r="L5" s="84">
        <v>0.05</v>
      </c>
      <c r="M5" s="84" t="s">
        <v>434</v>
      </c>
      <c r="N5" s="25">
        <v>0.5</v>
      </c>
      <c r="O5" s="26">
        <v>0.8</v>
      </c>
      <c r="P5" s="27">
        <v>1.9</v>
      </c>
      <c r="Q5" s="25">
        <v>1.7</v>
      </c>
      <c r="R5" s="26">
        <v>2.2000000000000002</v>
      </c>
      <c r="S5" s="27">
        <v>2.2999999999999998</v>
      </c>
      <c r="T5" s="25">
        <v>2.5</v>
      </c>
      <c r="U5" s="26">
        <v>2.5</v>
      </c>
      <c r="V5" s="27">
        <v>2.5</v>
      </c>
      <c r="W5" s="25">
        <v>2.2999999999999998</v>
      </c>
      <c r="X5" s="26">
        <v>2.2999999999999998</v>
      </c>
      <c r="Y5" s="27">
        <v>2.2999999999999998</v>
      </c>
      <c r="Z5" s="25">
        <v>2.1</v>
      </c>
      <c r="AA5" s="26">
        <v>2.1</v>
      </c>
      <c r="AB5" s="27">
        <v>1.8</v>
      </c>
      <c r="AC5" s="25">
        <v>1.6</v>
      </c>
      <c r="AD5" s="26">
        <v>1.4</v>
      </c>
      <c r="AE5" s="28">
        <v>1.2</v>
      </c>
      <c r="AF5" s="85"/>
      <c r="AG5" s="86">
        <v>0.14492753623188406</v>
      </c>
      <c r="AH5" s="87">
        <v>0.2318840579710145</v>
      </c>
      <c r="AI5" s="88">
        <v>0.55072463768115931</v>
      </c>
      <c r="AJ5" s="86">
        <v>0.49275362318840576</v>
      </c>
      <c r="AK5" s="87">
        <v>0.63768115942028991</v>
      </c>
      <c r="AL5" s="88">
        <v>0.66666666666666663</v>
      </c>
      <c r="AM5" s="86">
        <v>0.72463768115942029</v>
      </c>
      <c r="AN5" s="87">
        <v>0.72463768115942029</v>
      </c>
      <c r="AO5" s="88">
        <v>0.72463768115942029</v>
      </c>
      <c r="AP5" s="86">
        <v>0.66666666666666663</v>
      </c>
      <c r="AQ5" s="87">
        <v>0.66666666666666663</v>
      </c>
      <c r="AR5" s="88">
        <v>0.66666666666666663</v>
      </c>
      <c r="AS5" s="86">
        <v>0.60869565217391308</v>
      </c>
      <c r="AT5" s="87">
        <v>0.60869565217391308</v>
      </c>
      <c r="AU5" s="88">
        <v>0.52173913043478259</v>
      </c>
      <c r="AV5" s="86">
        <v>0.46376811594202899</v>
      </c>
      <c r="AW5" s="87">
        <v>0.40579710144927533</v>
      </c>
      <c r="AX5" s="89">
        <v>0.34782608695652173</v>
      </c>
      <c r="AY5" s="90"/>
      <c r="AZ5" s="87">
        <f t="shared" si="2"/>
        <v>0.30000000000000004</v>
      </c>
      <c r="BA5" s="87">
        <f t="shared" si="3"/>
        <v>0.60000000000000009</v>
      </c>
      <c r="BB5" s="87">
        <f t="shared" si="4"/>
        <v>0.70000000000000007</v>
      </c>
      <c r="BC5" s="87">
        <f t="shared" si="5"/>
        <v>0.65</v>
      </c>
      <c r="BD5" s="87">
        <f t="shared" si="6"/>
        <v>0.60000000000000009</v>
      </c>
      <c r="BE5" s="87">
        <f t="shared" si="7"/>
        <v>0.4</v>
      </c>
      <c r="BF5" s="91"/>
      <c r="BG5" s="3" t="s">
        <v>307</v>
      </c>
      <c r="BH5" s="92"/>
      <c r="BI5" s="86">
        <f t="shared" si="0"/>
        <v>0.14492753623188406</v>
      </c>
      <c r="BJ5" s="87">
        <f t="shared" si="0"/>
        <v>0.2318840579710145</v>
      </c>
      <c r="BK5" s="88">
        <f t="shared" si="0"/>
        <v>0.55072463768115931</v>
      </c>
      <c r="BL5" s="86">
        <f t="shared" si="0"/>
        <v>0.49275362318840576</v>
      </c>
      <c r="BM5" s="87">
        <f t="shared" si="0"/>
        <v>0.63768115942028991</v>
      </c>
      <c r="BN5" s="88">
        <f t="shared" si="0"/>
        <v>0.66666666666666663</v>
      </c>
      <c r="BO5" s="86">
        <f t="shared" si="0"/>
        <v>0.72463768115942029</v>
      </c>
      <c r="BP5" s="87">
        <f t="shared" si="0"/>
        <v>0.72463768115942029</v>
      </c>
      <c r="BQ5" s="88">
        <f t="shared" si="0"/>
        <v>0.72463768115942029</v>
      </c>
      <c r="BR5" s="86">
        <f t="shared" si="0"/>
        <v>0.66666666666666663</v>
      </c>
      <c r="BS5" s="87">
        <f t="shared" si="0"/>
        <v>0.66666666666666663</v>
      </c>
      <c r="BT5" s="88">
        <f t="shared" si="0"/>
        <v>0.66666666666666663</v>
      </c>
      <c r="BU5" s="86">
        <f t="shared" si="0"/>
        <v>0.60869565217391308</v>
      </c>
      <c r="BV5" s="87">
        <f t="shared" si="0"/>
        <v>0.60869565217391308</v>
      </c>
      <c r="BW5" s="88">
        <f t="shared" si="0"/>
        <v>0.52173913043478259</v>
      </c>
      <c r="BX5" s="86">
        <f t="shared" si="0"/>
        <v>0.46376811594202899</v>
      </c>
      <c r="BY5" s="87">
        <f t="shared" si="1"/>
        <v>0.40579710144927533</v>
      </c>
      <c r="BZ5" s="89">
        <f t="shared" si="1"/>
        <v>0.34782608695652173</v>
      </c>
      <c r="CA5" s="45"/>
      <c r="CB5" s="87">
        <f t="shared" si="8"/>
        <v>0.30000000000000004</v>
      </c>
      <c r="CC5" s="87">
        <f t="shared" si="9"/>
        <v>0.60000000000000009</v>
      </c>
      <c r="CD5" s="87">
        <f t="shared" si="10"/>
        <v>0.70000000000000007</v>
      </c>
      <c r="CE5" s="87">
        <f t="shared" si="11"/>
        <v>0.65</v>
      </c>
      <c r="CF5" s="87">
        <f t="shared" si="12"/>
        <v>0.60000000000000009</v>
      </c>
      <c r="CG5" s="87">
        <f t="shared" si="13"/>
        <v>0.4</v>
      </c>
      <c r="CH5" s="1"/>
      <c r="CI5" s="1" t="s">
        <v>307</v>
      </c>
    </row>
    <row r="6" spans="1:87">
      <c r="A6" s="1" t="s">
        <v>431</v>
      </c>
      <c r="B6" s="52" t="s">
        <v>435</v>
      </c>
      <c r="C6" s="20" t="s">
        <v>27</v>
      </c>
      <c r="D6" s="23">
        <v>200</v>
      </c>
      <c r="E6" s="22" t="s">
        <v>42</v>
      </c>
      <c r="F6" s="22" t="s">
        <v>436</v>
      </c>
      <c r="G6" s="1" t="s">
        <v>437</v>
      </c>
      <c r="H6" s="81">
        <v>0.49</v>
      </c>
      <c r="I6" s="82">
        <f>3*1.15</f>
        <v>3.4499999999999997</v>
      </c>
      <c r="J6" s="83">
        <v>3</v>
      </c>
      <c r="K6" s="84">
        <v>1.1499999999999999</v>
      </c>
      <c r="L6" s="84">
        <v>0.05</v>
      </c>
      <c r="M6" s="84" t="s">
        <v>434</v>
      </c>
      <c r="N6" s="25">
        <v>1</v>
      </c>
      <c r="O6" s="26">
        <v>1.5</v>
      </c>
      <c r="P6" s="27">
        <v>2.9</v>
      </c>
      <c r="Q6" s="25">
        <v>3</v>
      </c>
      <c r="R6" s="26">
        <v>4.0999999999999996</v>
      </c>
      <c r="S6" s="27">
        <v>4</v>
      </c>
      <c r="T6" s="25">
        <v>4.0999999999999996</v>
      </c>
      <c r="U6" s="26">
        <v>4.4000000000000004</v>
      </c>
      <c r="V6" s="27">
        <v>3.9</v>
      </c>
      <c r="W6" s="25">
        <v>3.8</v>
      </c>
      <c r="X6" s="26">
        <v>3.7</v>
      </c>
      <c r="Y6" s="27">
        <v>3.5</v>
      </c>
      <c r="Z6" s="25">
        <v>3.5</v>
      </c>
      <c r="AA6" s="26">
        <v>3.2</v>
      </c>
      <c r="AB6" s="27">
        <v>3</v>
      </c>
      <c r="AC6" s="25">
        <v>2.8</v>
      </c>
      <c r="AD6" s="26">
        <v>2.6</v>
      </c>
      <c r="AE6" s="28">
        <v>2.5</v>
      </c>
      <c r="AF6" s="85"/>
      <c r="AG6" s="86">
        <v>0.28985507246376813</v>
      </c>
      <c r="AH6" s="87">
        <v>0.43478260869565222</v>
      </c>
      <c r="AI6" s="88">
        <v>0.84057971014492761</v>
      </c>
      <c r="AJ6" s="86">
        <v>0.86956521739130443</v>
      </c>
      <c r="AK6" s="87">
        <v>1.1884057971014492</v>
      </c>
      <c r="AL6" s="88">
        <v>1.1594202898550725</v>
      </c>
      <c r="AM6" s="86">
        <v>1.1884057971014492</v>
      </c>
      <c r="AN6" s="87">
        <v>1.2753623188405798</v>
      </c>
      <c r="AO6" s="88">
        <v>1.1304347826086958</v>
      </c>
      <c r="AP6" s="86">
        <v>1.1014492753623188</v>
      </c>
      <c r="AQ6" s="87">
        <v>1.0724637681159421</v>
      </c>
      <c r="AR6" s="88">
        <v>1.0144927536231885</v>
      </c>
      <c r="AS6" s="86">
        <v>1.0144927536231885</v>
      </c>
      <c r="AT6" s="87">
        <v>0.92753623188405809</v>
      </c>
      <c r="AU6" s="88">
        <v>0.86956521739130443</v>
      </c>
      <c r="AV6" s="86">
        <v>0.81159420289855078</v>
      </c>
      <c r="AW6" s="87">
        <v>0.75362318840579723</v>
      </c>
      <c r="AX6" s="89">
        <v>0.7246376811594204</v>
      </c>
      <c r="AY6" s="90"/>
      <c r="AZ6" s="87">
        <f t="shared" si="2"/>
        <v>0.5</v>
      </c>
      <c r="BA6" s="87">
        <f t="shared" si="3"/>
        <v>1.05</v>
      </c>
      <c r="BB6" s="87">
        <f t="shared" si="4"/>
        <v>1.2000000000000002</v>
      </c>
      <c r="BC6" s="87">
        <f t="shared" si="5"/>
        <v>1.05</v>
      </c>
      <c r="BD6" s="87">
        <f t="shared" si="6"/>
        <v>0.95000000000000007</v>
      </c>
      <c r="BE6" s="87">
        <f t="shared" si="7"/>
        <v>0.75</v>
      </c>
      <c r="BF6" s="91"/>
      <c r="BG6" s="3" t="s">
        <v>438</v>
      </c>
      <c r="BH6" s="92"/>
      <c r="BI6" s="86">
        <f t="shared" si="0"/>
        <v>0.28985507246376813</v>
      </c>
      <c r="BJ6" s="87">
        <f t="shared" si="0"/>
        <v>0.43478260869565222</v>
      </c>
      <c r="BK6" s="88">
        <f t="shared" si="0"/>
        <v>0.84057971014492761</v>
      </c>
      <c r="BL6" s="86">
        <f t="shared" si="0"/>
        <v>0.86956521739130443</v>
      </c>
      <c r="BM6" s="87">
        <f t="shared" si="0"/>
        <v>1</v>
      </c>
      <c r="BN6" s="88">
        <f t="shared" si="0"/>
        <v>1</v>
      </c>
      <c r="BO6" s="86">
        <f t="shared" si="0"/>
        <v>1</v>
      </c>
      <c r="BP6" s="87">
        <f t="shared" si="0"/>
        <v>1</v>
      </c>
      <c r="BQ6" s="88">
        <f t="shared" si="0"/>
        <v>1</v>
      </c>
      <c r="BR6" s="86">
        <f t="shared" si="0"/>
        <v>1</v>
      </c>
      <c r="BS6" s="87">
        <f t="shared" si="0"/>
        <v>1</v>
      </c>
      <c r="BT6" s="88">
        <f t="shared" si="0"/>
        <v>1</v>
      </c>
      <c r="BU6" s="86">
        <f t="shared" si="0"/>
        <v>1</v>
      </c>
      <c r="BV6" s="87">
        <f t="shared" si="0"/>
        <v>0.92753623188405809</v>
      </c>
      <c r="BW6" s="88">
        <f t="shared" si="0"/>
        <v>0.86956521739130443</v>
      </c>
      <c r="BX6" s="86">
        <f t="shared" si="0"/>
        <v>0.81159420289855078</v>
      </c>
      <c r="BY6" s="87">
        <f t="shared" si="1"/>
        <v>0.75362318840579723</v>
      </c>
      <c r="BZ6" s="89">
        <f t="shared" si="1"/>
        <v>0.7246376811594204</v>
      </c>
      <c r="CA6" s="45"/>
      <c r="CB6" s="87">
        <f t="shared" si="8"/>
        <v>0.5</v>
      </c>
      <c r="CC6" s="87">
        <f t="shared" si="9"/>
        <v>0.95000000000000007</v>
      </c>
      <c r="CD6" s="87">
        <f t="shared" si="10"/>
        <v>1</v>
      </c>
      <c r="CE6" s="87">
        <f t="shared" si="11"/>
        <v>1</v>
      </c>
      <c r="CF6" s="87">
        <f t="shared" si="12"/>
        <v>0.95000000000000007</v>
      </c>
      <c r="CG6" s="87">
        <f t="shared" si="13"/>
        <v>0.75</v>
      </c>
      <c r="CH6" s="1"/>
      <c r="CI6" s="1" t="s">
        <v>438</v>
      </c>
    </row>
    <row r="7" spans="1:87">
      <c r="A7" s="1" t="s">
        <v>439</v>
      </c>
      <c r="B7" s="52" t="s">
        <v>440</v>
      </c>
      <c r="C7" s="20" t="s">
        <v>96</v>
      </c>
      <c r="D7" s="23">
        <v>200</v>
      </c>
      <c r="E7" s="22" t="s">
        <v>20</v>
      </c>
      <c r="F7" s="22" t="s">
        <v>441</v>
      </c>
      <c r="G7" s="1"/>
      <c r="H7" s="81"/>
      <c r="I7" s="82">
        <f>2.4*1.2</f>
        <v>2.88</v>
      </c>
      <c r="J7" s="83">
        <v>2.4</v>
      </c>
      <c r="K7" s="84">
        <v>1.2</v>
      </c>
      <c r="L7" s="84">
        <v>0.05</v>
      </c>
      <c r="M7" s="84" t="s">
        <v>429</v>
      </c>
      <c r="N7" s="25">
        <v>1.1000000000000001</v>
      </c>
      <c r="O7" s="26">
        <v>1.5</v>
      </c>
      <c r="P7" s="27">
        <v>2</v>
      </c>
      <c r="Q7" s="25">
        <v>2.8</v>
      </c>
      <c r="R7" s="26">
        <v>3.1</v>
      </c>
      <c r="S7" s="27">
        <v>3.5</v>
      </c>
      <c r="T7" s="25">
        <v>3.6</v>
      </c>
      <c r="U7" s="26">
        <v>3.8</v>
      </c>
      <c r="V7" s="27">
        <v>4</v>
      </c>
      <c r="W7" s="25">
        <v>3.8</v>
      </c>
      <c r="X7" s="26">
        <v>3.8</v>
      </c>
      <c r="Y7" s="27">
        <v>3.9</v>
      </c>
      <c r="Z7" s="25">
        <v>4</v>
      </c>
      <c r="AA7" s="26">
        <v>3.7</v>
      </c>
      <c r="AB7" s="27">
        <v>3.5</v>
      </c>
      <c r="AC7" s="25">
        <v>3.4</v>
      </c>
      <c r="AD7" s="26">
        <v>3.1</v>
      </c>
      <c r="AE7" s="28">
        <v>2.9</v>
      </c>
      <c r="AF7" s="85"/>
      <c r="AG7" s="86">
        <v>0.38194444444444448</v>
      </c>
      <c r="AH7" s="87">
        <v>0.52083333333333337</v>
      </c>
      <c r="AI7" s="88">
        <v>0.69444444444444442</v>
      </c>
      <c r="AJ7" s="86">
        <v>0.97222222222222221</v>
      </c>
      <c r="AK7" s="87">
        <v>1.0763888888888891</v>
      </c>
      <c r="AL7" s="88">
        <v>1.2152777777777779</v>
      </c>
      <c r="AM7" s="86">
        <v>1.25</v>
      </c>
      <c r="AN7" s="87">
        <v>1.3194444444444444</v>
      </c>
      <c r="AO7" s="88">
        <v>1.3888888888888888</v>
      </c>
      <c r="AP7" s="86">
        <v>1.3194444444444444</v>
      </c>
      <c r="AQ7" s="87">
        <v>1.3194444444444444</v>
      </c>
      <c r="AR7" s="88">
        <v>1.3541666666666667</v>
      </c>
      <c r="AS7" s="86">
        <v>1.3888888888888888</v>
      </c>
      <c r="AT7" s="87">
        <v>1.2847222222222223</v>
      </c>
      <c r="AU7" s="88">
        <v>1.2152777777777779</v>
      </c>
      <c r="AV7" s="86">
        <v>1.1805555555555556</v>
      </c>
      <c r="AW7" s="87">
        <v>1.0763888888888891</v>
      </c>
      <c r="AX7" s="89">
        <v>1.0069444444444444</v>
      </c>
      <c r="AY7" s="90"/>
      <c r="AZ7" s="87">
        <f t="shared" si="2"/>
        <v>0.55000000000000004</v>
      </c>
      <c r="BA7" s="87">
        <f t="shared" si="3"/>
        <v>1.1000000000000001</v>
      </c>
      <c r="BB7" s="87">
        <f t="shared" si="4"/>
        <v>1.3</v>
      </c>
      <c r="BC7" s="87">
        <f t="shared" si="5"/>
        <v>1.35</v>
      </c>
      <c r="BD7" s="87">
        <f t="shared" si="6"/>
        <v>1.3</v>
      </c>
      <c r="BE7" s="87">
        <f t="shared" si="7"/>
        <v>1.1000000000000001</v>
      </c>
      <c r="BF7" s="91"/>
      <c r="BG7" s="3" t="s">
        <v>72</v>
      </c>
      <c r="BH7" s="92"/>
      <c r="BI7" s="86">
        <f t="shared" si="0"/>
        <v>0.38194444444444448</v>
      </c>
      <c r="BJ7" s="87">
        <f t="shared" si="0"/>
        <v>0.52083333333333337</v>
      </c>
      <c r="BK7" s="88">
        <f t="shared" si="0"/>
        <v>0.69444444444444442</v>
      </c>
      <c r="BL7" s="86">
        <f t="shared" si="0"/>
        <v>0.97222222222222221</v>
      </c>
      <c r="BM7" s="87">
        <f t="shared" si="0"/>
        <v>1</v>
      </c>
      <c r="BN7" s="88">
        <f t="shared" si="0"/>
        <v>1</v>
      </c>
      <c r="BO7" s="86">
        <f t="shared" si="0"/>
        <v>1</v>
      </c>
      <c r="BP7" s="87">
        <f t="shared" si="0"/>
        <v>1</v>
      </c>
      <c r="BQ7" s="88">
        <f t="shared" si="0"/>
        <v>1</v>
      </c>
      <c r="BR7" s="86">
        <f t="shared" si="0"/>
        <v>1</v>
      </c>
      <c r="BS7" s="87">
        <f t="shared" si="0"/>
        <v>1</v>
      </c>
      <c r="BT7" s="88">
        <f t="shared" si="0"/>
        <v>1</v>
      </c>
      <c r="BU7" s="86">
        <f t="shared" si="0"/>
        <v>1</v>
      </c>
      <c r="BV7" s="87">
        <f t="shared" si="0"/>
        <v>1</v>
      </c>
      <c r="BW7" s="88">
        <f t="shared" si="0"/>
        <v>1</v>
      </c>
      <c r="BX7" s="86">
        <f t="shared" si="0"/>
        <v>1</v>
      </c>
      <c r="BY7" s="87">
        <f t="shared" si="1"/>
        <v>1</v>
      </c>
      <c r="BZ7" s="89">
        <f t="shared" si="1"/>
        <v>1.0069444444444444</v>
      </c>
      <c r="CA7" s="45"/>
      <c r="CB7" s="87">
        <f t="shared" si="8"/>
        <v>0.55000000000000004</v>
      </c>
      <c r="CC7" s="87">
        <f t="shared" si="9"/>
        <v>1</v>
      </c>
      <c r="CD7" s="87">
        <f t="shared" si="10"/>
        <v>1</v>
      </c>
      <c r="CE7" s="87">
        <f t="shared" si="11"/>
        <v>1</v>
      </c>
      <c r="CF7" s="87">
        <f t="shared" si="12"/>
        <v>1</v>
      </c>
      <c r="CG7" s="87">
        <f t="shared" si="13"/>
        <v>1</v>
      </c>
      <c r="CH7" s="1"/>
      <c r="CI7" s="1" t="s">
        <v>72</v>
      </c>
    </row>
    <row r="8" spans="1:87">
      <c r="A8" s="1" t="s">
        <v>439</v>
      </c>
      <c r="B8" s="52" t="s">
        <v>442</v>
      </c>
      <c r="C8" s="20" t="s">
        <v>96</v>
      </c>
      <c r="D8" s="23">
        <v>200</v>
      </c>
      <c r="E8" s="22" t="s">
        <v>20</v>
      </c>
      <c r="F8" s="22" t="s">
        <v>443</v>
      </c>
      <c r="G8" s="1"/>
      <c r="H8" s="81"/>
      <c r="I8" s="82">
        <f>2.4*1.2</f>
        <v>2.88</v>
      </c>
      <c r="J8" s="83">
        <v>2.4</v>
      </c>
      <c r="K8" s="84">
        <v>1.2</v>
      </c>
      <c r="L8" s="84">
        <v>0.05</v>
      </c>
      <c r="M8" s="84" t="s">
        <v>429</v>
      </c>
      <c r="N8" s="25">
        <v>1</v>
      </c>
      <c r="O8" s="26">
        <v>1.6</v>
      </c>
      <c r="P8" s="27">
        <v>2.4</v>
      </c>
      <c r="Q8" s="25">
        <v>2.9</v>
      </c>
      <c r="R8" s="26">
        <v>3.5</v>
      </c>
      <c r="S8" s="27">
        <v>3.6</v>
      </c>
      <c r="T8" s="25">
        <v>3.8</v>
      </c>
      <c r="U8" s="26">
        <v>3.9</v>
      </c>
      <c r="V8" s="27">
        <v>3.8</v>
      </c>
      <c r="W8" s="25">
        <v>3.9</v>
      </c>
      <c r="X8" s="26">
        <v>4</v>
      </c>
      <c r="Y8" s="27">
        <v>4</v>
      </c>
      <c r="Z8" s="25">
        <v>4</v>
      </c>
      <c r="AA8" s="26">
        <v>3.9</v>
      </c>
      <c r="AB8" s="27">
        <v>3.7</v>
      </c>
      <c r="AC8" s="25">
        <v>3.5</v>
      </c>
      <c r="AD8" s="26">
        <v>3.4</v>
      </c>
      <c r="AE8" s="28">
        <v>3</v>
      </c>
      <c r="AF8" s="85"/>
      <c r="AG8" s="86">
        <v>0.34722222222222221</v>
      </c>
      <c r="AH8" s="87">
        <v>0.55555555555555558</v>
      </c>
      <c r="AI8" s="88">
        <v>0.83333333333333337</v>
      </c>
      <c r="AJ8" s="86">
        <v>1.0069444444444444</v>
      </c>
      <c r="AK8" s="87">
        <v>1.2152777777777779</v>
      </c>
      <c r="AL8" s="88">
        <v>1.25</v>
      </c>
      <c r="AM8" s="86">
        <v>1.3194444444444444</v>
      </c>
      <c r="AN8" s="87">
        <v>1.3541666666666667</v>
      </c>
      <c r="AO8" s="88">
        <v>1.3194444444444444</v>
      </c>
      <c r="AP8" s="86">
        <v>1.3541666666666667</v>
      </c>
      <c r="AQ8" s="87">
        <v>1.3888888888888888</v>
      </c>
      <c r="AR8" s="88">
        <v>1.3888888888888888</v>
      </c>
      <c r="AS8" s="86">
        <v>1.3888888888888888</v>
      </c>
      <c r="AT8" s="87">
        <v>1.3541666666666667</v>
      </c>
      <c r="AU8" s="88">
        <v>1.2847222222222223</v>
      </c>
      <c r="AV8" s="86">
        <v>1.2152777777777779</v>
      </c>
      <c r="AW8" s="87">
        <v>1.1805555555555556</v>
      </c>
      <c r="AX8" s="89">
        <v>1.0416666666666667</v>
      </c>
      <c r="AY8" s="90"/>
      <c r="AZ8" s="87">
        <f t="shared" si="2"/>
        <v>0.60000000000000009</v>
      </c>
      <c r="BA8" s="87">
        <f t="shared" si="3"/>
        <v>1.1500000000000001</v>
      </c>
      <c r="BB8" s="87">
        <f t="shared" si="4"/>
        <v>1.35</v>
      </c>
      <c r="BC8" s="87">
        <f t="shared" si="5"/>
        <v>1.4000000000000001</v>
      </c>
      <c r="BD8" s="87">
        <f t="shared" si="6"/>
        <v>1.35</v>
      </c>
      <c r="BE8" s="87">
        <f t="shared" si="7"/>
        <v>1.1500000000000001</v>
      </c>
      <c r="BF8" s="91"/>
      <c r="BG8" s="3" t="s">
        <v>72</v>
      </c>
      <c r="BH8" s="92"/>
      <c r="BI8" s="86">
        <f t="shared" si="0"/>
        <v>0.34722222222222221</v>
      </c>
      <c r="BJ8" s="87">
        <f t="shared" si="0"/>
        <v>0.55555555555555558</v>
      </c>
      <c r="BK8" s="88">
        <f t="shared" si="0"/>
        <v>0.83333333333333337</v>
      </c>
      <c r="BL8" s="86">
        <f t="shared" si="0"/>
        <v>1.0069444444444444</v>
      </c>
      <c r="BM8" s="87">
        <f t="shared" si="0"/>
        <v>1</v>
      </c>
      <c r="BN8" s="88">
        <f t="shared" si="0"/>
        <v>1</v>
      </c>
      <c r="BO8" s="86">
        <f t="shared" si="0"/>
        <v>1</v>
      </c>
      <c r="BP8" s="87">
        <f t="shared" si="0"/>
        <v>1</v>
      </c>
      <c r="BQ8" s="88">
        <f t="shared" si="0"/>
        <v>1</v>
      </c>
      <c r="BR8" s="86">
        <f t="shared" si="0"/>
        <v>1</v>
      </c>
      <c r="BS8" s="87">
        <f t="shared" si="0"/>
        <v>1</v>
      </c>
      <c r="BT8" s="88">
        <f t="shared" si="0"/>
        <v>1</v>
      </c>
      <c r="BU8" s="86">
        <f t="shared" si="0"/>
        <v>1</v>
      </c>
      <c r="BV8" s="87">
        <f t="shared" si="0"/>
        <v>1</v>
      </c>
      <c r="BW8" s="88">
        <f t="shared" si="0"/>
        <v>1</v>
      </c>
      <c r="BX8" s="86">
        <f t="shared" si="0"/>
        <v>1</v>
      </c>
      <c r="BY8" s="87">
        <f t="shared" si="1"/>
        <v>1</v>
      </c>
      <c r="BZ8" s="89">
        <f t="shared" si="1"/>
        <v>1</v>
      </c>
      <c r="CA8" s="45"/>
      <c r="CB8" s="87">
        <f t="shared" si="8"/>
        <v>0.60000000000000009</v>
      </c>
      <c r="CC8" s="87">
        <f t="shared" si="9"/>
        <v>1</v>
      </c>
      <c r="CD8" s="87">
        <f t="shared" si="10"/>
        <v>1</v>
      </c>
      <c r="CE8" s="87">
        <f t="shared" si="11"/>
        <v>1</v>
      </c>
      <c r="CF8" s="87">
        <f t="shared" si="12"/>
        <v>1</v>
      </c>
      <c r="CG8" s="87">
        <f t="shared" si="13"/>
        <v>1</v>
      </c>
      <c r="CH8" s="1"/>
      <c r="CI8" s="1" t="s">
        <v>72</v>
      </c>
    </row>
    <row r="9" spans="1:87">
      <c r="A9" s="1" t="s">
        <v>439</v>
      </c>
      <c r="B9" s="52" t="s">
        <v>444</v>
      </c>
      <c r="C9" s="20" t="s">
        <v>27</v>
      </c>
      <c r="D9" s="23">
        <v>200</v>
      </c>
      <c r="E9" s="22" t="s">
        <v>20</v>
      </c>
      <c r="F9" s="22" t="s">
        <v>443</v>
      </c>
      <c r="G9" s="1"/>
      <c r="H9" s="81"/>
      <c r="I9" s="82">
        <f>2.4*1.2</f>
        <v>2.88</v>
      </c>
      <c r="J9" s="83">
        <v>2.4</v>
      </c>
      <c r="K9" s="84">
        <v>1.2</v>
      </c>
      <c r="L9" s="84">
        <v>0.05</v>
      </c>
      <c r="M9" s="84" t="s">
        <v>429</v>
      </c>
      <c r="N9" s="25">
        <v>1.1000000000000001</v>
      </c>
      <c r="O9" s="26">
        <v>1.6</v>
      </c>
      <c r="P9" s="27">
        <v>2.4</v>
      </c>
      <c r="Q9" s="25">
        <v>2.9</v>
      </c>
      <c r="R9" s="26">
        <v>3.5</v>
      </c>
      <c r="S9" s="27">
        <v>3.7</v>
      </c>
      <c r="T9" s="25">
        <v>3.8</v>
      </c>
      <c r="U9" s="26">
        <v>3.9</v>
      </c>
      <c r="V9" s="27">
        <v>3.9</v>
      </c>
      <c r="W9" s="25">
        <v>3.9</v>
      </c>
      <c r="X9" s="26">
        <v>4</v>
      </c>
      <c r="Y9" s="27">
        <v>4</v>
      </c>
      <c r="Z9" s="25">
        <v>3.9</v>
      </c>
      <c r="AA9" s="26">
        <v>3.8</v>
      </c>
      <c r="AB9" s="27">
        <v>3.6</v>
      </c>
      <c r="AC9" s="25">
        <v>3.4</v>
      </c>
      <c r="AD9" s="26">
        <v>3.2</v>
      </c>
      <c r="AE9" s="28">
        <v>2.9</v>
      </c>
      <c r="AF9" s="85"/>
      <c r="AG9" s="86">
        <v>0.38194444444444448</v>
      </c>
      <c r="AH9" s="87">
        <v>0.55555555555555558</v>
      </c>
      <c r="AI9" s="88">
        <v>0.83333333333333337</v>
      </c>
      <c r="AJ9" s="86">
        <v>1.0069444444444444</v>
      </c>
      <c r="AK9" s="87">
        <v>1.2152777777777779</v>
      </c>
      <c r="AL9" s="88">
        <v>1.2847222222222223</v>
      </c>
      <c r="AM9" s="86">
        <v>1.3194444444444444</v>
      </c>
      <c r="AN9" s="87">
        <v>1.3541666666666667</v>
      </c>
      <c r="AO9" s="88">
        <v>1.3541666666666667</v>
      </c>
      <c r="AP9" s="86">
        <v>1.3541666666666667</v>
      </c>
      <c r="AQ9" s="87">
        <v>1.3888888888888888</v>
      </c>
      <c r="AR9" s="88">
        <v>1.3888888888888888</v>
      </c>
      <c r="AS9" s="86">
        <v>1.3541666666666667</v>
      </c>
      <c r="AT9" s="87">
        <v>1.3194444444444444</v>
      </c>
      <c r="AU9" s="88">
        <v>1.25</v>
      </c>
      <c r="AV9" s="86">
        <v>1.1805555555555556</v>
      </c>
      <c r="AW9" s="87">
        <v>1.1111111111111112</v>
      </c>
      <c r="AX9" s="89">
        <v>1.0069444444444444</v>
      </c>
      <c r="AY9" s="90"/>
      <c r="AZ9" s="87">
        <f t="shared" si="2"/>
        <v>0.60000000000000009</v>
      </c>
      <c r="BA9" s="87">
        <f t="shared" si="3"/>
        <v>1.1500000000000001</v>
      </c>
      <c r="BB9" s="87">
        <f t="shared" si="4"/>
        <v>1.35</v>
      </c>
      <c r="BC9" s="87">
        <f t="shared" si="5"/>
        <v>1.4000000000000001</v>
      </c>
      <c r="BD9" s="87">
        <f t="shared" si="6"/>
        <v>1.3</v>
      </c>
      <c r="BE9" s="87">
        <f t="shared" si="7"/>
        <v>1.1000000000000001</v>
      </c>
      <c r="BF9" s="91"/>
      <c r="BG9" s="3" t="s">
        <v>72</v>
      </c>
      <c r="BH9" s="92"/>
      <c r="BI9" s="86">
        <f t="shared" si="0"/>
        <v>0.38194444444444448</v>
      </c>
      <c r="BJ9" s="87">
        <f t="shared" si="0"/>
        <v>0.55555555555555558</v>
      </c>
      <c r="BK9" s="88">
        <f t="shared" si="0"/>
        <v>0.83333333333333337</v>
      </c>
      <c r="BL9" s="86">
        <f t="shared" si="0"/>
        <v>1.0069444444444444</v>
      </c>
      <c r="BM9" s="87">
        <f t="shared" si="0"/>
        <v>1</v>
      </c>
      <c r="BN9" s="88">
        <f t="shared" si="0"/>
        <v>1</v>
      </c>
      <c r="BO9" s="86">
        <f t="shared" si="0"/>
        <v>1</v>
      </c>
      <c r="BP9" s="87">
        <f t="shared" si="0"/>
        <v>1</v>
      </c>
      <c r="BQ9" s="88">
        <f t="shared" si="0"/>
        <v>1</v>
      </c>
      <c r="BR9" s="86">
        <f t="shared" si="0"/>
        <v>1</v>
      </c>
      <c r="BS9" s="87">
        <f t="shared" si="0"/>
        <v>1</v>
      </c>
      <c r="BT9" s="88">
        <f t="shared" si="0"/>
        <v>1</v>
      </c>
      <c r="BU9" s="86">
        <f t="shared" si="0"/>
        <v>1</v>
      </c>
      <c r="BV9" s="87">
        <f t="shared" si="0"/>
        <v>1</v>
      </c>
      <c r="BW9" s="88">
        <f t="shared" si="0"/>
        <v>1</v>
      </c>
      <c r="BX9" s="86">
        <f t="shared" si="0"/>
        <v>1</v>
      </c>
      <c r="BY9" s="87">
        <f t="shared" si="1"/>
        <v>1</v>
      </c>
      <c r="BZ9" s="89">
        <f t="shared" si="1"/>
        <v>1.0069444444444444</v>
      </c>
      <c r="CA9" s="45"/>
      <c r="CB9" s="87">
        <f t="shared" si="8"/>
        <v>0.60000000000000009</v>
      </c>
      <c r="CC9" s="87">
        <f t="shared" si="9"/>
        <v>1</v>
      </c>
      <c r="CD9" s="87">
        <f t="shared" si="10"/>
        <v>1</v>
      </c>
      <c r="CE9" s="87">
        <f t="shared" si="11"/>
        <v>1</v>
      </c>
      <c r="CF9" s="87">
        <f t="shared" si="12"/>
        <v>1</v>
      </c>
      <c r="CG9" s="87">
        <f t="shared" si="13"/>
        <v>1</v>
      </c>
      <c r="CH9" s="1"/>
      <c r="CI9" s="1" t="s">
        <v>445</v>
      </c>
    </row>
    <row r="10" spans="1:87">
      <c r="A10" s="1" t="s">
        <v>439</v>
      </c>
      <c r="B10" s="52" t="s">
        <v>446</v>
      </c>
      <c r="C10" s="20" t="s">
        <v>27</v>
      </c>
      <c r="D10" s="23">
        <v>200</v>
      </c>
      <c r="E10" s="22" t="s">
        <v>20</v>
      </c>
      <c r="F10" s="22" t="s">
        <v>441</v>
      </c>
      <c r="G10" s="1"/>
      <c r="H10" s="81"/>
      <c r="I10" s="82">
        <f>2.4*1.2</f>
        <v>2.88</v>
      </c>
      <c r="J10" s="83">
        <v>2.4</v>
      </c>
      <c r="K10" s="84">
        <v>1.2</v>
      </c>
      <c r="L10" s="84">
        <v>0.05</v>
      </c>
      <c r="M10" s="84" t="s">
        <v>429</v>
      </c>
      <c r="N10" s="25">
        <v>1.1000000000000001</v>
      </c>
      <c r="O10" s="26">
        <v>1.6</v>
      </c>
      <c r="P10" s="27">
        <v>2</v>
      </c>
      <c r="Q10" s="25">
        <v>2.8</v>
      </c>
      <c r="R10" s="26">
        <v>3.1</v>
      </c>
      <c r="S10" s="27">
        <v>3.5</v>
      </c>
      <c r="T10" s="25">
        <v>3.6</v>
      </c>
      <c r="U10" s="26">
        <v>3.9</v>
      </c>
      <c r="V10" s="27">
        <v>4</v>
      </c>
      <c r="W10" s="25">
        <v>3.8</v>
      </c>
      <c r="X10" s="26">
        <v>3.8</v>
      </c>
      <c r="Y10" s="27">
        <v>3.9</v>
      </c>
      <c r="Z10" s="25">
        <v>4</v>
      </c>
      <c r="AA10" s="26">
        <v>3.6</v>
      </c>
      <c r="AB10" s="27">
        <v>3.5</v>
      </c>
      <c r="AC10" s="25">
        <v>3.3</v>
      </c>
      <c r="AD10" s="26">
        <v>2.8</v>
      </c>
      <c r="AE10" s="28">
        <v>2.6</v>
      </c>
      <c r="AF10" s="85"/>
      <c r="AG10" s="86">
        <v>0.38194444444444448</v>
      </c>
      <c r="AH10" s="87">
        <v>0.55555555555555558</v>
      </c>
      <c r="AI10" s="88">
        <v>0.69444444444444442</v>
      </c>
      <c r="AJ10" s="86">
        <v>0.97222222222222221</v>
      </c>
      <c r="AK10" s="87">
        <v>1.0763888888888891</v>
      </c>
      <c r="AL10" s="88">
        <v>1.2152777777777779</v>
      </c>
      <c r="AM10" s="86">
        <v>1.25</v>
      </c>
      <c r="AN10" s="87">
        <v>1.3680555555555556</v>
      </c>
      <c r="AO10" s="88">
        <v>1.3888888888888888</v>
      </c>
      <c r="AP10" s="86">
        <v>1.3194444444444444</v>
      </c>
      <c r="AQ10" s="87">
        <v>1.3194444444444444</v>
      </c>
      <c r="AR10" s="88">
        <v>1.3541666666666667</v>
      </c>
      <c r="AS10" s="86">
        <v>1.3888888888888888</v>
      </c>
      <c r="AT10" s="87">
        <v>1.25</v>
      </c>
      <c r="AU10" s="88">
        <v>1.2152777777777779</v>
      </c>
      <c r="AV10" s="86">
        <v>1.1458333333333333</v>
      </c>
      <c r="AW10" s="87">
        <v>0.97222222222222221</v>
      </c>
      <c r="AX10" s="89">
        <v>0.90277777777777779</v>
      </c>
      <c r="AY10" s="90"/>
      <c r="AZ10" s="87">
        <f t="shared" si="2"/>
        <v>0.55000000000000004</v>
      </c>
      <c r="BA10" s="87">
        <f t="shared" si="3"/>
        <v>1.1000000000000001</v>
      </c>
      <c r="BB10" s="87">
        <f t="shared" si="4"/>
        <v>1.35</v>
      </c>
      <c r="BC10" s="87">
        <f t="shared" si="5"/>
        <v>1.35</v>
      </c>
      <c r="BD10" s="87">
        <f t="shared" si="6"/>
        <v>1.3</v>
      </c>
      <c r="BE10" s="87">
        <f t="shared" si="7"/>
        <v>1</v>
      </c>
      <c r="BF10" s="91"/>
      <c r="BG10" s="3" t="s">
        <v>72</v>
      </c>
      <c r="BH10" s="92"/>
      <c r="BI10" s="86">
        <f t="shared" si="0"/>
        <v>0.38194444444444448</v>
      </c>
      <c r="BJ10" s="87">
        <f t="shared" si="0"/>
        <v>0.55555555555555558</v>
      </c>
      <c r="BK10" s="88">
        <f t="shared" si="0"/>
        <v>0.69444444444444442</v>
      </c>
      <c r="BL10" s="86">
        <f t="shared" si="0"/>
        <v>0.97222222222222221</v>
      </c>
      <c r="BM10" s="87">
        <f t="shared" si="0"/>
        <v>1</v>
      </c>
      <c r="BN10" s="88">
        <f t="shared" si="0"/>
        <v>1</v>
      </c>
      <c r="BO10" s="86">
        <f t="shared" si="0"/>
        <v>1</v>
      </c>
      <c r="BP10" s="87">
        <f t="shared" si="0"/>
        <v>1</v>
      </c>
      <c r="BQ10" s="88">
        <f t="shared" si="0"/>
        <v>1</v>
      </c>
      <c r="BR10" s="86">
        <f t="shared" si="0"/>
        <v>1</v>
      </c>
      <c r="BS10" s="87">
        <f t="shared" si="0"/>
        <v>1</v>
      </c>
      <c r="BT10" s="88">
        <f t="shared" si="0"/>
        <v>1</v>
      </c>
      <c r="BU10" s="86">
        <f t="shared" si="0"/>
        <v>1</v>
      </c>
      <c r="BV10" s="87">
        <f t="shared" si="0"/>
        <v>1</v>
      </c>
      <c r="BW10" s="88">
        <f t="shared" si="0"/>
        <v>1</v>
      </c>
      <c r="BX10" s="86">
        <f t="shared" si="0"/>
        <v>1</v>
      </c>
      <c r="BY10" s="87">
        <f t="shared" si="1"/>
        <v>0.97222222222222221</v>
      </c>
      <c r="BZ10" s="89">
        <f t="shared" si="1"/>
        <v>0.90277777777777779</v>
      </c>
      <c r="CA10" s="45"/>
      <c r="CB10" s="87">
        <f t="shared" si="8"/>
        <v>0.55000000000000004</v>
      </c>
      <c r="CC10" s="87">
        <f t="shared" si="9"/>
        <v>1</v>
      </c>
      <c r="CD10" s="87">
        <f t="shared" si="10"/>
        <v>1</v>
      </c>
      <c r="CE10" s="87">
        <f t="shared" si="11"/>
        <v>1</v>
      </c>
      <c r="CF10" s="87">
        <f t="shared" si="12"/>
        <v>1</v>
      </c>
      <c r="CG10" s="87">
        <f t="shared" si="13"/>
        <v>0.95000000000000007</v>
      </c>
      <c r="CH10" s="1"/>
      <c r="CI10" s="1" t="s">
        <v>445</v>
      </c>
    </row>
    <row r="11" spans="1:87">
      <c r="A11" s="1"/>
      <c r="B11" s="52" t="s">
        <v>447</v>
      </c>
      <c r="C11" s="20" t="s">
        <v>27</v>
      </c>
      <c r="D11" s="23">
        <v>200</v>
      </c>
      <c r="E11" s="22" t="s">
        <v>20</v>
      </c>
      <c r="F11" s="22" t="s">
        <v>436</v>
      </c>
      <c r="G11" s="1" t="s">
        <v>448</v>
      </c>
      <c r="H11" s="81">
        <v>0.73</v>
      </c>
      <c r="I11" s="82">
        <f>3*1.15</f>
        <v>3.4499999999999997</v>
      </c>
      <c r="J11" s="83">
        <v>3</v>
      </c>
      <c r="K11" s="84">
        <v>1.1499999999999999</v>
      </c>
      <c r="L11" s="84">
        <v>0.05</v>
      </c>
      <c r="M11" s="84" t="s">
        <v>434</v>
      </c>
      <c r="N11" s="25">
        <v>0.8</v>
      </c>
      <c r="O11" s="26">
        <v>1.8</v>
      </c>
      <c r="P11" s="27">
        <v>2.9</v>
      </c>
      <c r="Q11" s="25">
        <v>2.9</v>
      </c>
      <c r="R11" s="26">
        <v>3.6</v>
      </c>
      <c r="S11" s="27">
        <v>3.5</v>
      </c>
      <c r="T11" s="25">
        <v>3.4</v>
      </c>
      <c r="U11" s="26">
        <v>3.6</v>
      </c>
      <c r="V11" s="27">
        <v>3.4</v>
      </c>
      <c r="W11" s="25">
        <v>3.2</v>
      </c>
      <c r="X11" s="26">
        <v>3</v>
      </c>
      <c r="Y11" s="27">
        <v>2.8</v>
      </c>
      <c r="Z11" s="25">
        <v>2.8</v>
      </c>
      <c r="AA11" s="26">
        <v>2.5</v>
      </c>
      <c r="AB11" s="27">
        <v>2.2999999999999998</v>
      </c>
      <c r="AC11" s="25">
        <v>2.1</v>
      </c>
      <c r="AD11" s="26">
        <v>1.9</v>
      </c>
      <c r="AE11" s="28">
        <v>1.8</v>
      </c>
      <c r="AF11" s="85"/>
      <c r="AG11" s="86">
        <v>0.2318840579710145</v>
      </c>
      <c r="AH11" s="87">
        <v>0.52173913043478259</v>
      </c>
      <c r="AI11" s="88">
        <v>0.84057971014492749</v>
      </c>
      <c r="AJ11" s="86">
        <v>0.84057971014492749</v>
      </c>
      <c r="AK11" s="87">
        <v>1.0434782608695652</v>
      </c>
      <c r="AL11" s="88">
        <v>1.0144927536231882</v>
      </c>
      <c r="AM11" s="86">
        <v>0.98550724637681153</v>
      </c>
      <c r="AN11" s="87">
        <v>1.0434782608695652</v>
      </c>
      <c r="AO11" s="88">
        <v>0.98550724637681153</v>
      </c>
      <c r="AP11" s="86">
        <v>0.92753623188405798</v>
      </c>
      <c r="AQ11" s="87">
        <v>0.86956521739130432</v>
      </c>
      <c r="AR11" s="88">
        <v>0.81159420289855067</v>
      </c>
      <c r="AS11" s="86">
        <v>0.81159420289855067</v>
      </c>
      <c r="AT11" s="87">
        <v>0.72463768115942029</v>
      </c>
      <c r="AU11" s="88">
        <v>0.66666666666666663</v>
      </c>
      <c r="AV11" s="86">
        <v>0.60869565217391308</v>
      </c>
      <c r="AW11" s="87">
        <v>0.55072463768115931</v>
      </c>
      <c r="AX11" s="89">
        <v>0.52173913043478259</v>
      </c>
      <c r="AY11" s="90"/>
      <c r="AZ11" s="87">
        <f t="shared" si="2"/>
        <v>0.55000000000000004</v>
      </c>
      <c r="BA11" s="87">
        <f t="shared" si="3"/>
        <v>0.95000000000000007</v>
      </c>
      <c r="BB11" s="87">
        <f t="shared" si="4"/>
        <v>1</v>
      </c>
      <c r="BC11" s="87">
        <f t="shared" si="5"/>
        <v>0.85000000000000009</v>
      </c>
      <c r="BD11" s="87">
        <f t="shared" si="6"/>
        <v>0.75</v>
      </c>
      <c r="BE11" s="87">
        <f t="shared" si="7"/>
        <v>0.55000000000000004</v>
      </c>
      <c r="BF11" s="91"/>
      <c r="BG11" s="3" t="s">
        <v>449</v>
      </c>
      <c r="BH11" s="92"/>
      <c r="BI11" s="86">
        <f t="shared" si="0"/>
        <v>0.2318840579710145</v>
      </c>
      <c r="BJ11" s="87">
        <f t="shared" si="0"/>
        <v>0.52173913043478259</v>
      </c>
      <c r="BK11" s="88">
        <f t="shared" si="0"/>
        <v>0.84057971014492749</v>
      </c>
      <c r="BL11" s="86">
        <f t="shared" si="0"/>
        <v>0.84057971014492749</v>
      </c>
      <c r="BM11" s="87">
        <f t="shared" si="0"/>
        <v>1</v>
      </c>
      <c r="BN11" s="88">
        <f t="shared" si="0"/>
        <v>1</v>
      </c>
      <c r="BO11" s="86">
        <f t="shared" si="0"/>
        <v>0.98550724637681153</v>
      </c>
      <c r="BP11" s="87">
        <f t="shared" si="0"/>
        <v>1</v>
      </c>
      <c r="BQ11" s="88">
        <f t="shared" si="0"/>
        <v>0.98550724637681153</v>
      </c>
      <c r="BR11" s="86">
        <f t="shared" si="0"/>
        <v>0.92753623188405798</v>
      </c>
      <c r="BS11" s="87">
        <f t="shared" si="0"/>
        <v>0.86956521739130432</v>
      </c>
      <c r="BT11" s="88">
        <f t="shared" si="0"/>
        <v>0.81159420289855067</v>
      </c>
      <c r="BU11" s="86">
        <f t="shared" si="0"/>
        <v>0.81159420289855067</v>
      </c>
      <c r="BV11" s="87">
        <f t="shared" si="0"/>
        <v>0.72463768115942029</v>
      </c>
      <c r="BW11" s="88">
        <f t="shared" si="0"/>
        <v>0.66666666666666663</v>
      </c>
      <c r="BX11" s="86">
        <f t="shared" si="0"/>
        <v>0.60869565217391308</v>
      </c>
      <c r="BY11" s="87">
        <f t="shared" si="1"/>
        <v>0.55072463768115931</v>
      </c>
      <c r="BZ11" s="89">
        <f t="shared" si="1"/>
        <v>0.52173913043478259</v>
      </c>
      <c r="CA11" s="45"/>
      <c r="CB11" s="87">
        <f t="shared" si="8"/>
        <v>0.55000000000000004</v>
      </c>
      <c r="CC11" s="87">
        <f t="shared" si="9"/>
        <v>0.95000000000000007</v>
      </c>
      <c r="CD11" s="87">
        <f t="shared" si="10"/>
        <v>1</v>
      </c>
      <c r="CE11" s="87">
        <f t="shared" si="11"/>
        <v>0.85000000000000009</v>
      </c>
      <c r="CF11" s="87">
        <f t="shared" si="12"/>
        <v>0.75</v>
      </c>
      <c r="CG11" s="87">
        <f t="shared" si="13"/>
        <v>0.55000000000000004</v>
      </c>
      <c r="CH11" s="1"/>
      <c r="CI11" s="1" t="s">
        <v>449</v>
      </c>
    </row>
    <row r="12" spans="1:87">
      <c r="A12" s="1" t="s">
        <v>450</v>
      </c>
      <c r="B12" s="52" t="s">
        <v>451</v>
      </c>
      <c r="C12" s="20" t="s">
        <v>27</v>
      </c>
      <c r="D12" s="23">
        <v>200</v>
      </c>
      <c r="E12" s="22" t="s">
        <v>42</v>
      </c>
      <c r="F12" s="22" t="s">
        <v>452</v>
      </c>
      <c r="G12" s="1" t="s">
        <v>448</v>
      </c>
      <c r="H12" s="81">
        <v>0.73</v>
      </c>
      <c r="I12" s="82">
        <f>3*1.15</f>
        <v>3.4499999999999997</v>
      </c>
      <c r="J12" s="83">
        <v>3</v>
      </c>
      <c r="K12" s="84">
        <v>1.1499999999999999</v>
      </c>
      <c r="L12" s="84">
        <v>0.05</v>
      </c>
      <c r="M12" s="84" t="s">
        <v>434</v>
      </c>
      <c r="N12" s="25">
        <v>1</v>
      </c>
      <c r="O12" s="26">
        <v>1.8</v>
      </c>
      <c r="P12" s="27">
        <v>2.9</v>
      </c>
      <c r="Q12" s="25">
        <v>2.7</v>
      </c>
      <c r="R12" s="26">
        <v>3.7</v>
      </c>
      <c r="S12" s="27">
        <v>3.3</v>
      </c>
      <c r="T12" s="25">
        <v>3.4</v>
      </c>
      <c r="U12" s="26">
        <v>3.6</v>
      </c>
      <c r="V12" s="27">
        <v>3.5</v>
      </c>
      <c r="W12" s="25">
        <v>3.3</v>
      </c>
      <c r="X12" s="26">
        <v>3.1</v>
      </c>
      <c r="Y12" s="27">
        <v>2.9</v>
      </c>
      <c r="Z12" s="25">
        <v>2.9</v>
      </c>
      <c r="AA12" s="26">
        <v>2.6</v>
      </c>
      <c r="AB12" s="27">
        <v>2.2999999999999998</v>
      </c>
      <c r="AC12" s="25">
        <v>2.1</v>
      </c>
      <c r="AD12" s="26">
        <v>1.9</v>
      </c>
      <c r="AE12" s="28">
        <v>1.7</v>
      </c>
      <c r="AF12" s="85"/>
      <c r="AG12" s="86">
        <v>0.28985507246376813</v>
      </c>
      <c r="AH12" s="87">
        <v>0.52173913043478259</v>
      </c>
      <c r="AI12" s="88">
        <v>0.84057971014492749</v>
      </c>
      <c r="AJ12" s="86">
        <v>0.78260869565217395</v>
      </c>
      <c r="AK12" s="87">
        <v>1.0724637681159421</v>
      </c>
      <c r="AL12" s="88">
        <v>0.9565217391304347</v>
      </c>
      <c r="AM12" s="86">
        <v>0.98550724637681153</v>
      </c>
      <c r="AN12" s="87">
        <v>1.0434782608695652</v>
      </c>
      <c r="AO12" s="88">
        <v>1.0144927536231882</v>
      </c>
      <c r="AP12" s="86">
        <v>0.9565217391304347</v>
      </c>
      <c r="AQ12" s="87">
        <v>0.89855072463768115</v>
      </c>
      <c r="AR12" s="88">
        <v>0.84057971014492749</v>
      </c>
      <c r="AS12" s="86">
        <v>0.84057971014492749</v>
      </c>
      <c r="AT12" s="87">
        <v>0.75362318840579712</v>
      </c>
      <c r="AU12" s="88">
        <v>0.66666666666666663</v>
      </c>
      <c r="AV12" s="86">
        <v>0.60869565217391308</v>
      </c>
      <c r="AW12" s="87">
        <v>0.55072463768115931</v>
      </c>
      <c r="AX12" s="89">
        <v>0.49275362318840576</v>
      </c>
      <c r="AY12" s="90"/>
      <c r="AZ12" s="87">
        <f t="shared" si="2"/>
        <v>0.55000000000000004</v>
      </c>
      <c r="BA12" s="87">
        <f t="shared" si="3"/>
        <v>0.95000000000000007</v>
      </c>
      <c r="BB12" s="87">
        <f t="shared" si="4"/>
        <v>1</v>
      </c>
      <c r="BC12" s="87">
        <f t="shared" si="5"/>
        <v>0.9</v>
      </c>
      <c r="BD12" s="87">
        <f t="shared" si="6"/>
        <v>0.75</v>
      </c>
      <c r="BE12" s="87">
        <f t="shared" si="7"/>
        <v>0.55000000000000004</v>
      </c>
      <c r="BF12" s="91"/>
      <c r="BG12" s="3" t="s">
        <v>449</v>
      </c>
      <c r="BH12" s="92"/>
      <c r="BI12" s="86">
        <f t="shared" si="0"/>
        <v>0.28985507246376813</v>
      </c>
      <c r="BJ12" s="87">
        <f t="shared" si="0"/>
        <v>0.52173913043478259</v>
      </c>
      <c r="BK12" s="88">
        <f t="shared" si="0"/>
        <v>0.84057971014492749</v>
      </c>
      <c r="BL12" s="86">
        <f t="shared" si="0"/>
        <v>0.78260869565217395</v>
      </c>
      <c r="BM12" s="87">
        <f t="shared" si="0"/>
        <v>1</v>
      </c>
      <c r="BN12" s="88">
        <f t="shared" si="0"/>
        <v>0.9565217391304347</v>
      </c>
      <c r="BO12" s="86">
        <f t="shared" si="0"/>
        <v>0.98550724637681153</v>
      </c>
      <c r="BP12" s="87">
        <f t="shared" si="0"/>
        <v>1</v>
      </c>
      <c r="BQ12" s="88">
        <f t="shared" si="0"/>
        <v>1</v>
      </c>
      <c r="BR12" s="86">
        <f t="shared" si="0"/>
        <v>0.9565217391304347</v>
      </c>
      <c r="BS12" s="87">
        <f t="shared" si="0"/>
        <v>0.89855072463768115</v>
      </c>
      <c r="BT12" s="88">
        <f t="shared" si="0"/>
        <v>0.84057971014492749</v>
      </c>
      <c r="BU12" s="86">
        <f t="shared" si="0"/>
        <v>0.84057971014492749</v>
      </c>
      <c r="BV12" s="87">
        <f t="shared" si="0"/>
        <v>0.75362318840579712</v>
      </c>
      <c r="BW12" s="88">
        <f t="shared" si="0"/>
        <v>0.66666666666666663</v>
      </c>
      <c r="BX12" s="86">
        <f t="shared" si="0"/>
        <v>0.60869565217391308</v>
      </c>
      <c r="BY12" s="87">
        <f t="shared" si="1"/>
        <v>0.55072463768115931</v>
      </c>
      <c r="BZ12" s="89">
        <f t="shared" si="1"/>
        <v>0.49275362318840576</v>
      </c>
      <c r="CA12" s="45"/>
      <c r="CB12" s="87">
        <f t="shared" si="8"/>
        <v>0.55000000000000004</v>
      </c>
      <c r="CC12" s="87">
        <f t="shared" si="9"/>
        <v>0.9</v>
      </c>
      <c r="CD12" s="87">
        <f t="shared" si="10"/>
        <v>1</v>
      </c>
      <c r="CE12" s="87">
        <f t="shared" si="11"/>
        <v>0.9</v>
      </c>
      <c r="CF12" s="87">
        <f t="shared" si="12"/>
        <v>0.75</v>
      </c>
      <c r="CG12" s="87">
        <f t="shared" si="13"/>
        <v>0.55000000000000004</v>
      </c>
      <c r="CH12" s="1"/>
      <c r="CI12" s="1" t="s">
        <v>449</v>
      </c>
    </row>
    <row r="13" spans="1:87">
      <c r="A13" s="1" t="s">
        <v>450</v>
      </c>
      <c r="B13" s="52" t="s">
        <v>453</v>
      </c>
      <c r="C13" s="20" t="s">
        <v>27</v>
      </c>
      <c r="D13" s="23">
        <v>200</v>
      </c>
      <c r="E13" s="22" t="s">
        <v>42</v>
      </c>
      <c r="F13" s="22" t="s">
        <v>441</v>
      </c>
      <c r="G13" s="1" t="s">
        <v>448</v>
      </c>
      <c r="H13" s="81">
        <v>0.73</v>
      </c>
      <c r="I13" s="82">
        <f>3*1.15</f>
        <v>3.4499999999999997</v>
      </c>
      <c r="J13" s="83">
        <v>3</v>
      </c>
      <c r="K13" s="84">
        <v>1.1499999999999999</v>
      </c>
      <c r="L13" s="84">
        <v>0.05</v>
      </c>
      <c r="M13" s="84" t="s">
        <v>434</v>
      </c>
      <c r="N13" s="25">
        <v>1.3</v>
      </c>
      <c r="O13" s="26">
        <v>2.2999999999999998</v>
      </c>
      <c r="P13" s="27">
        <v>3.1</v>
      </c>
      <c r="Q13" s="25">
        <v>3.3</v>
      </c>
      <c r="R13" s="26">
        <v>3.9</v>
      </c>
      <c r="S13" s="27">
        <v>3.5</v>
      </c>
      <c r="T13" s="25">
        <v>3.6</v>
      </c>
      <c r="U13" s="26">
        <v>3.7</v>
      </c>
      <c r="V13" s="27">
        <v>3.5</v>
      </c>
      <c r="W13" s="25">
        <v>3.3</v>
      </c>
      <c r="X13" s="26">
        <v>3.1</v>
      </c>
      <c r="Y13" s="27">
        <v>3</v>
      </c>
      <c r="Z13" s="25">
        <v>3</v>
      </c>
      <c r="AA13" s="26">
        <v>2.7</v>
      </c>
      <c r="AB13" s="27">
        <v>2.4</v>
      </c>
      <c r="AC13" s="25">
        <v>2.2000000000000002</v>
      </c>
      <c r="AD13" s="26">
        <v>2</v>
      </c>
      <c r="AE13" s="28">
        <v>1.8</v>
      </c>
      <c r="AF13" s="85"/>
      <c r="AG13" s="86">
        <v>0.37681159420289856</v>
      </c>
      <c r="AH13" s="87">
        <v>0.66666666666666663</v>
      </c>
      <c r="AI13" s="88">
        <v>0.89855072463768115</v>
      </c>
      <c r="AJ13" s="86">
        <v>0.9565217391304347</v>
      </c>
      <c r="AK13" s="87">
        <v>1.1304347826086956</v>
      </c>
      <c r="AL13" s="88">
        <v>1.0144927536231882</v>
      </c>
      <c r="AM13" s="86">
        <v>1.0434782608695652</v>
      </c>
      <c r="AN13" s="87">
        <v>1.0724637681159421</v>
      </c>
      <c r="AO13" s="88">
        <v>1.0144927536231882</v>
      </c>
      <c r="AP13" s="86">
        <v>0.9565217391304347</v>
      </c>
      <c r="AQ13" s="87">
        <v>0.89855072463768115</v>
      </c>
      <c r="AR13" s="88">
        <v>0.86956521739130432</v>
      </c>
      <c r="AS13" s="86">
        <v>0.86956521739130432</v>
      </c>
      <c r="AT13" s="87">
        <v>0.78260869565217395</v>
      </c>
      <c r="AU13" s="88">
        <v>0.69565217391304346</v>
      </c>
      <c r="AV13" s="86">
        <v>0.63768115942028991</v>
      </c>
      <c r="AW13" s="87">
        <v>0.57971014492753625</v>
      </c>
      <c r="AX13" s="89">
        <v>0.52173913043478259</v>
      </c>
      <c r="AY13" s="90"/>
      <c r="AZ13" s="87">
        <f t="shared" si="2"/>
        <v>0.65</v>
      </c>
      <c r="BA13" s="87">
        <f t="shared" si="3"/>
        <v>1.05</v>
      </c>
      <c r="BB13" s="87">
        <f t="shared" si="4"/>
        <v>1.05</v>
      </c>
      <c r="BC13" s="87">
        <f t="shared" si="5"/>
        <v>0.9</v>
      </c>
      <c r="BD13" s="87">
        <f t="shared" si="6"/>
        <v>0.8</v>
      </c>
      <c r="BE13" s="87">
        <f t="shared" si="7"/>
        <v>0.60000000000000009</v>
      </c>
      <c r="BF13" s="91"/>
      <c r="BG13" s="3" t="s">
        <v>454</v>
      </c>
      <c r="BH13" s="92"/>
      <c r="BI13" s="86">
        <f t="shared" si="0"/>
        <v>0.37681159420289856</v>
      </c>
      <c r="BJ13" s="87">
        <f t="shared" si="0"/>
        <v>0.66666666666666663</v>
      </c>
      <c r="BK13" s="88">
        <f t="shared" si="0"/>
        <v>0.89855072463768115</v>
      </c>
      <c r="BL13" s="86">
        <f t="shared" si="0"/>
        <v>0.9565217391304347</v>
      </c>
      <c r="BM13" s="87">
        <f t="shared" si="0"/>
        <v>1</v>
      </c>
      <c r="BN13" s="88">
        <f t="shared" si="0"/>
        <v>1</v>
      </c>
      <c r="BO13" s="86">
        <f t="shared" si="0"/>
        <v>1</v>
      </c>
      <c r="BP13" s="87">
        <f t="shared" si="0"/>
        <v>1</v>
      </c>
      <c r="BQ13" s="88">
        <f t="shared" si="0"/>
        <v>1</v>
      </c>
      <c r="BR13" s="86">
        <f t="shared" si="0"/>
        <v>0.9565217391304347</v>
      </c>
      <c r="BS13" s="87">
        <f t="shared" si="0"/>
        <v>0.89855072463768115</v>
      </c>
      <c r="BT13" s="88">
        <f t="shared" si="0"/>
        <v>0.86956521739130432</v>
      </c>
      <c r="BU13" s="86">
        <f t="shared" si="0"/>
        <v>0.86956521739130432</v>
      </c>
      <c r="BV13" s="87">
        <f t="shared" si="0"/>
        <v>0.78260869565217395</v>
      </c>
      <c r="BW13" s="88">
        <f t="shared" si="0"/>
        <v>0.69565217391304346</v>
      </c>
      <c r="BX13" s="86">
        <f t="shared" si="0"/>
        <v>0.63768115942028991</v>
      </c>
      <c r="BY13" s="87">
        <f t="shared" si="1"/>
        <v>0.57971014492753625</v>
      </c>
      <c r="BZ13" s="89">
        <f t="shared" si="1"/>
        <v>0.52173913043478259</v>
      </c>
      <c r="CA13" s="45"/>
      <c r="CB13" s="87">
        <f t="shared" si="8"/>
        <v>0.65</v>
      </c>
      <c r="CC13" s="87">
        <f t="shared" si="9"/>
        <v>1</v>
      </c>
      <c r="CD13" s="87">
        <f t="shared" si="10"/>
        <v>1</v>
      </c>
      <c r="CE13" s="87">
        <f t="shared" si="11"/>
        <v>0.9</v>
      </c>
      <c r="CF13" s="87">
        <f t="shared" si="12"/>
        <v>0.8</v>
      </c>
      <c r="CG13" s="87">
        <f t="shared" si="13"/>
        <v>0.60000000000000009</v>
      </c>
      <c r="CH13" s="1"/>
      <c r="CI13" s="1" t="s">
        <v>454</v>
      </c>
    </row>
    <row r="14" spans="1:87">
      <c r="A14" s="1"/>
      <c r="B14" s="1" t="s">
        <v>455</v>
      </c>
      <c r="C14" s="20" t="s">
        <v>27</v>
      </c>
      <c r="D14" s="23">
        <v>200</v>
      </c>
      <c r="E14" s="22" t="s">
        <v>42</v>
      </c>
      <c r="F14" s="22" t="s">
        <v>21</v>
      </c>
      <c r="G14" s="1" t="s">
        <v>326</v>
      </c>
      <c r="H14" s="81">
        <v>0.62</v>
      </c>
      <c r="I14" s="82">
        <f>3*0.45</f>
        <v>1.35</v>
      </c>
      <c r="J14" s="83">
        <v>3</v>
      </c>
      <c r="K14" s="84">
        <v>0.45</v>
      </c>
      <c r="L14" s="84">
        <v>0.05</v>
      </c>
      <c r="M14" s="84" t="s">
        <v>456</v>
      </c>
      <c r="N14" s="25">
        <v>0.2</v>
      </c>
      <c r="O14" s="26">
        <v>0.3</v>
      </c>
      <c r="P14" s="27">
        <v>0.4</v>
      </c>
      <c r="Q14" s="25">
        <v>0.9</v>
      </c>
      <c r="R14" s="26">
        <v>1</v>
      </c>
      <c r="S14" s="27">
        <v>1.4</v>
      </c>
      <c r="T14" s="25">
        <v>1.3</v>
      </c>
      <c r="U14" s="26">
        <v>1.4</v>
      </c>
      <c r="V14" s="27">
        <v>1.4</v>
      </c>
      <c r="W14" s="25">
        <v>1.2</v>
      </c>
      <c r="X14" s="26">
        <v>1.1000000000000001</v>
      </c>
      <c r="Y14" s="27">
        <v>1.3</v>
      </c>
      <c r="Z14" s="25">
        <v>1.2</v>
      </c>
      <c r="AA14" s="26">
        <v>1.1000000000000001</v>
      </c>
      <c r="AB14" s="27">
        <v>1</v>
      </c>
      <c r="AC14" s="25">
        <v>0.9</v>
      </c>
      <c r="AD14" s="26">
        <v>0.8</v>
      </c>
      <c r="AE14" s="28">
        <v>0.7</v>
      </c>
      <c r="AF14" s="85"/>
      <c r="AG14" s="86">
        <v>0.14814814814814814</v>
      </c>
      <c r="AH14" s="87">
        <v>0.22222222222222221</v>
      </c>
      <c r="AI14" s="88">
        <v>0.29629629629629628</v>
      </c>
      <c r="AJ14" s="86">
        <v>0.66666666666666663</v>
      </c>
      <c r="AK14" s="87">
        <v>0.7407407407407407</v>
      </c>
      <c r="AL14" s="88">
        <v>1.037037037037037</v>
      </c>
      <c r="AM14" s="86">
        <v>0.96296296296296291</v>
      </c>
      <c r="AN14" s="87">
        <v>1.037037037037037</v>
      </c>
      <c r="AO14" s="88">
        <v>1.037037037037037</v>
      </c>
      <c r="AP14" s="86">
        <v>0.88888888888888884</v>
      </c>
      <c r="AQ14" s="87">
        <v>0.81481481481481488</v>
      </c>
      <c r="AR14" s="88">
        <v>0.96296296296296291</v>
      </c>
      <c r="AS14" s="86">
        <v>0.88888888888888884</v>
      </c>
      <c r="AT14" s="87">
        <v>0.81481481481481488</v>
      </c>
      <c r="AU14" s="88">
        <v>0.7407407407407407</v>
      </c>
      <c r="AV14" s="86">
        <v>0.66666666666666663</v>
      </c>
      <c r="AW14" s="87">
        <v>0.59259259259259256</v>
      </c>
      <c r="AX14" s="89">
        <v>0.51851851851851849</v>
      </c>
      <c r="AY14" s="90"/>
      <c r="AZ14" s="87">
        <f t="shared" si="2"/>
        <v>0.2</v>
      </c>
      <c r="BA14" s="87">
        <f t="shared" si="3"/>
        <v>0.8</v>
      </c>
      <c r="BB14" s="87">
        <f t="shared" si="4"/>
        <v>1</v>
      </c>
      <c r="BC14" s="87">
        <f t="shared" si="5"/>
        <v>0.9</v>
      </c>
      <c r="BD14" s="87">
        <f t="shared" si="6"/>
        <v>0.8</v>
      </c>
      <c r="BE14" s="87">
        <f t="shared" si="7"/>
        <v>0.60000000000000009</v>
      </c>
      <c r="BF14" s="91"/>
      <c r="BG14" s="3" t="s">
        <v>28</v>
      </c>
      <c r="BH14" s="92"/>
      <c r="BI14" s="86">
        <f t="shared" si="0"/>
        <v>0.14814814814814814</v>
      </c>
      <c r="BJ14" s="87">
        <f t="shared" si="0"/>
        <v>0.22222222222222221</v>
      </c>
      <c r="BK14" s="88">
        <f t="shared" si="0"/>
        <v>0.29629629629629628</v>
      </c>
      <c r="BL14" s="86">
        <f t="shared" si="0"/>
        <v>0.66666666666666663</v>
      </c>
      <c r="BM14" s="87">
        <f t="shared" si="0"/>
        <v>0.7407407407407407</v>
      </c>
      <c r="BN14" s="88">
        <f t="shared" si="0"/>
        <v>1</v>
      </c>
      <c r="BO14" s="86">
        <f t="shared" si="0"/>
        <v>0.96296296296296291</v>
      </c>
      <c r="BP14" s="87">
        <f t="shared" si="0"/>
        <v>1</v>
      </c>
      <c r="BQ14" s="88">
        <f t="shared" si="0"/>
        <v>1</v>
      </c>
      <c r="BR14" s="86">
        <f t="shared" si="0"/>
        <v>0.88888888888888884</v>
      </c>
      <c r="BS14" s="87">
        <f t="shared" si="0"/>
        <v>0.81481481481481488</v>
      </c>
      <c r="BT14" s="88">
        <f t="shared" si="0"/>
        <v>0.96296296296296291</v>
      </c>
      <c r="BU14" s="86">
        <f t="shared" si="0"/>
        <v>0.88888888888888884</v>
      </c>
      <c r="BV14" s="87">
        <f t="shared" si="0"/>
        <v>0.81481481481481488</v>
      </c>
      <c r="BW14" s="88">
        <f t="shared" si="0"/>
        <v>0.7407407407407407</v>
      </c>
      <c r="BX14" s="86">
        <f t="shared" si="0"/>
        <v>0.66666666666666663</v>
      </c>
      <c r="BY14" s="87">
        <f t="shared" si="1"/>
        <v>0.59259259259259256</v>
      </c>
      <c r="BZ14" s="89">
        <f t="shared" si="1"/>
        <v>0.51851851851851849</v>
      </c>
      <c r="CA14" s="45"/>
      <c r="CB14" s="87">
        <f t="shared" si="8"/>
        <v>0.2</v>
      </c>
      <c r="CC14" s="87">
        <f t="shared" si="9"/>
        <v>0.8</v>
      </c>
      <c r="CD14" s="87">
        <f t="shared" si="10"/>
        <v>1</v>
      </c>
      <c r="CE14" s="87">
        <f t="shared" si="11"/>
        <v>0.9</v>
      </c>
      <c r="CF14" s="87">
        <f t="shared" si="12"/>
        <v>0.8</v>
      </c>
      <c r="CG14" s="87">
        <f t="shared" si="13"/>
        <v>0.60000000000000009</v>
      </c>
      <c r="CH14" s="1"/>
      <c r="CI14" s="1" t="s">
        <v>28</v>
      </c>
    </row>
    <row r="15" spans="1:87">
      <c r="A15" s="1"/>
      <c r="B15" s="1" t="s">
        <v>459</v>
      </c>
      <c r="C15" s="20" t="s">
        <v>27</v>
      </c>
      <c r="D15" s="23">
        <v>200</v>
      </c>
      <c r="E15" s="22" t="s">
        <v>42</v>
      </c>
      <c r="F15" s="22" t="s">
        <v>460</v>
      </c>
      <c r="G15" s="1" t="s">
        <v>457</v>
      </c>
      <c r="H15" s="81">
        <v>0.62</v>
      </c>
      <c r="I15" s="82">
        <f>3*0.9</f>
        <v>2.7</v>
      </c>
      <c r="J15" s="83">
        <v>3</v>
      </c>
      <c r="K15" s="84">
        <v>0.9</v>
      </c>
      <c r="L15" s="84">
        <v>0.05</v>
      </c>
      <c r="M15" s="84" t="s">
        <v>458</v>
      </c>
      <c r="N15" s="25">
        <v>0.5</v>
      </c>
      <c r="O15" s="26">
        <v>0.9</v>
      </c>
      <c r="P15" s="27">
        <v>1.2</v>
      </c>
      <c r="Q15" s="25">
        <v>1.8</v>
      </c>
      <c r="R15" s="26">
        <v>2.4</v>
      </c>
      <c r="S15" s="27">
        <v>3</v>
      </c>
      <c r="T15" s="25">
        <v>3.4</v>
      </c>
      <c r="U15" s="26">
        <v>3.7</v>
      </c>
      <c r="V15" s="27">
        <v>3.3</v>
      </c>
      <c r="W15" s="25">
        <v>3</v>
      </c>
      <c r="X15" s="26">
        <v>3.2</v>
      </c>
      <c r="Y15" s="27">
        <v>3.3</v>
      </c>
      <c r="Z15" s="25">
        <v>3</v>
      </c>
      <c r="AA15" s="26">
        <v>2.9</v>
      </c>
      <c r="AB15" s="27">
        <v>2.7</v>
      </c>
      <c r="AC15" s="25">
        <v>2.5</v>
      </c>
      <c r="AD15" s="26">
        <v>2.2999999999999998</v>
      </c>
      <c r="AE15" s="28">
        <v>2.2000000000000002</v>
      </c>
      <c r="AF15" s="85"/>
      <c r="AG15" s="86">
        <v>0.18518518518518517</v>
      </c>
      <c r="AH15" s="87">
        <v>0.33333333333333331</v>
      </c>
      <c r="AI15" s="88">
        <v>0.44444444444444442</v>
      </c>
      <c r="AJ15" s="86">
        <v>0.66666666666666663</v>
      </c>
      <c r="AK15" s="87">
        <v>0.88888888888888884</v>
      </c>
      <c r="AL15" s="88">
        <v>1.1111111111111109</v>
      </c>
      <c r="AM15" s="86">
        <v>1.2592592592592591</v>
      </c>
      <c r="AN15" s="87">
        <v>1.3703703703703702</v>
      </c>
      <c r="AO15" s="88">
        <v>1.2222222222222221</v>
      </c>
      <c r="AP15" s="86">
        <v>1.1111111111111109</v>
      </c>
      <c r="AQ15" s="87">
        <v>1.1851851851851851</v>
      </c>
      <c r="AR15" s="88">
        <v>1.2222222222222221</v>
      </c>
      <c r="AS15" s="86">
        <v>1.1111111111111109</v>
      </c>
      <c r="AT15" s="87">
        <v>1.074074074074074</v>
      </c>
      <c r="AU15" s="88">
        <v>1</v>
      </c>
      <c r="AV15" s="86">
        <v>0.92592592592592582</v>
      </c>
      <c r="AW15" s="87">
        <v>0.85185185185185175</v>
      </c>
      <c r="AX15" s="89">
        <v>0.81481481481481488</v>
      </c>
      <c r="AY15" s="90"/>
      <c r="AZ15" s="87">
        <f t="shared" si="2"/>
        <v>0.30000000000000004</v>
      </c>
      <c r="BA15" s="87">
        <f t="shared" si="3"/>
        <v>0.9</v>
      </c>
      <c r="BB15" s="87">
        <f t="shared" si="4"/>
        <v>1.3</v>
      </c>
      <c r="BC15" s="87">
        <f t="shared" si="5"/>
        <v>1.1500000000000001</v>
      </c>
      <c r="BD15" s="87">
        <f t="shared" si="6"/>
        <v>1.05</v>
      </c>
      <c r="BE15" s="87">
        <f t="shared" si="7"/>
        <v>0.85000000000000009</v>
      </c>
      <c r="BF15" s="91"/>
      <c r="BG15" s="3" t="s">
        <v>72</v>
      </c>
      <c r="BH15" s="92"/>
      <c r="BI15" s="86">
        <f t="shared" si="0"/>
        <v>0.18518518518518517</v>
      </c>
      <c r="BJ15" s="87">
        <f t="shared" si="0"/>
        <v>0.33333333333333331</v>
      </c>
      <c r="BK15" s="88">
        <f t="shared" si="0"/>
        <v>0.44444444444444442</v>
      </c>
      <c r="BL15" s="86">
        <f t="shared" si="0"/>
        <v>0.66666666666666663</v>
      </c>
      <c r="BM15" s="87">
        <f t="shared" si="0"/>
        <v>0.88888888888888884</v>
      </c>
      <c r="BN15" s="88">
        <f t="shared" si="0"/>
        <v>1</v>
      </c>
      <c r="BO15" s="86">
        <f t="shared" si="0"/>
        <v>1</v>
      </c>
      <c r="BP15" s="87">
        <f t="shared" si="0"/>
        <v>1</v>
      </c>
      <c r="BQ15" s="88">
        <f t="shared" si="0"/>
        <v>1</v>
      </c>
      <c r="BR15" s="86">
        <f t="shared" si="0"/>
        <v>1</v>
      </c>
      <c r="BS15" s="87">
        <f t="shared" si="0"/>
        <v>1</v>
      </c>
      <c r="BT15" s="88">
        <f t="shared" si="0"/>
        <v>1</v>
      </c>
      <c r="BU15" s="86">
        <f t="shared" si="0"/>
        <v>1</v>
      </c>
      <c r="BV15" s="87">
        <f t="shared" si="0"/>
        <v>1</v>
      </c>
      <c r="BW15" s="88">
        <f t="shared" si="0"/>
        <v>1</v>
      </c>
      <c r="BX15" s="86">
        <f t="shared" si="0"/>
        <v>0.92592592592592582</v>
      </c>
      <c r="BY15" s="87">
        <f t="shared" si="1"/>
        <v>0.85185185185185175</v>
      </c>
      <c r="BZ15" s="89">
        <f t="shared" si="1"/>
        <v>0.81481481481481488</v>
      </c>
      <c r="CA15" s="45"/>
      <c r="CB15" s="87">
        <f t="shared" si="8"/>
        <v>0.30000000000000004</v>
      </c>
      <c r="CC15" s="87">
        <f t="shared" si="9"/>
        <v>0.85000000000000009</v>
      </c>
      <c r="CD15" s="87">
        <f t="shared" si="10"/>
        <v>1</v>
      </c>
      <c r="CE15" s="87">
        <f t="shared" si="11"/>
        <v>1</v>
      </c>
      <c r="CF15" s="87">
        <f t="shared" si="12"/>
        <v>1</v>
      </c>
      <c r="CG15" s="87">
        <f t="shared" si="13"/>
        <v>0.85000000000000009</v>
      </c>
      <c r="CH15" s="1"/>
      <c r="CI15" s="1" t="s">
        <v>445</v>
      </c>
    </row>
    <row r="16" spans="1:87">
      <c r="A16" s="1"/>
      <c r="B16" s="1" t="s">
        <v>461</v>
      </c>
      <c r="C16" s="20" t="s">
        <v>27</v>
      </c>
      <c r="D16" s="23">
        <v>200</v>
      </c>
      <c r="E16" s="22" t="s">
        <v>42</v>
      </c>
      <c r="F16" s="22" t="s">
        <v>21</v>
      </c>
      <c r="G16" s="1" t="s">
        <v>462</v>
      </c>
      <c r="H16" s="81">
        <v>0.46</v>
      </c>
      <c r="I16" s="82">
        <f>3*0.9</f>
        <v>2.7</v>
      </c>
      <c r="J16" s="83">
        <v>3</v>
      </c>
      <c r="K16" s="84">
        <v>0.9</v>
      </c>
      <c r="L16" s="84">
        <v>0.05</v>
      </c>
      <c r="M16" s="84" t="s">
        <v>458</v>
      </c>
      <c r="N16" s="25">
        <v>0.2</v>
      </c>
      <c r="O16" s="26">
        <v>0.6</v>
      </c>
      <c r="P16" s="27">
        <v>0.7</v>
      </c>
      <c r="Q16" s="25">
        <v>1.4</v>
      </c>
      <c r="R16" s="26">
        <v>1.7</v>
      </c>
      <c r="S16" s="27">
        <v>2.2000000000000002</v>
      </c>
      <c r="T16" s="25">
        <v>2.4</v>
      </c>
      <c r="U16" s="26">
        <v>2.7</v>
      </c>
      <c r="V16" s="27">
        <v>2.5</v>
      </c>
      <c r="W16" s="25">
        <v>2.1</v>
      </c>
      <c r="X16" s="26">
        <v>2</v>
      </c>
      <c r="Y16" s="27">
        <v>2.2999999999999998</v>
      </c>
      <c r="Z16" s="25">
        <v>2.2000000000000002</v>
      </c>
      <c r="AA16" s="26">
        <v>2.1</v>
      </c>
      <c r="AB16" s="27">
        <v>2.1</v>
      </c>
      <c r="AC16" s="25">
        <v>1.9</v>
      </c>
      <c r="AD16" s="26">
        <v>1.7</v>
      </c>
      <c r="AE16" s="28">
        <v>1.5</v>
      </c>
      <c r="AF16" s="85"/>
      <c r="AG16" s="86">
        <v>7.407407407407407E-2</v>
      </c>
      <c r="AH16" s="87">
        <v>0.22222222222222221</v>
      </c>
      <c r="AI16" s="88">
        <v>0.25925925925925924</v>
      </c>
      <c r="AJ16" s="86">
        <v>0.51851851851851849</v>
      </c>
      <c r="AK16" s="87">
        <v>0.62962962962962954</v>
      </c>
      <c r="AL16" s="88">
        <v>0.81481481481481488</v>
      </c>
      <c r="AM16" s="86">
        <v>0.88888888888888884</v>
      </c>
      <c r="AN16" s="87">
        <v>1</v>
      </c>
      <c r="AO16" s="88">
        <v>0.92592592592592582</v>
      </c>
      <c r="AP16" s="86">
        <v>0.77777777777777779</v>
      </c>
      <c r="AQ16" s="87">
        <v>0.7407407407407407</v>
      </c>
      <c r="AR16" s="88">
        <v>0.85185185185185175</v>
      </c>
      <c r="AS16" s="86">
        <v>0.81481481481481488</v>
      </c>
      <c r="AT16" s="87">
        <v>0.77777777777777779</v>
      </c>
      <c r="AU16" s="88">
        <v>0.77777777777777779</v>
      </c>
      <c r="AV16" s="86">
        <v>0.70370370370370361</v>
      </c>
      <c r="AW16" s="87">
        <v>0.62962962962962954</v>
      </c>
      <c r="AX16" s="89">
        <v>0.55555555555555547</v>
      </c>
      <c r="AY16" s="90"/>
      <c r="AZ16" s="87">
        <f t="shared" si="2"/>
        <v>0.2</v>
      </c>
      <c r="BA16" s="87">
        <f t="shared" si="3"/>
        <v>0.65</v>
      </c>
      <c r="BB16" s="87">
        <f t="shared" si="4"/>
        <v>0.95000000000000007</v>
      </c>
      <c r="BC16" s="87">
        <f t="shared" si="5"/>
        <v>0.8</v>
      </c>
      <c r="BD16" s="87">
        <f t="shared" si="6"/>
        <v>0.8</v>
      </c>
      <c r="BE16" s="87">
        <f t="shared" si="7"/>
        <v>0.65</v>
      </c>
      <c r="BF16" s="91"/>
      <c r="BG16" s="3" t="s">
        <v>28</v>
      </c>
      <c r="BH16" s="92"/>
      <c r="BI16" s="86">
        <f t="shared" si="0"/>
        <v>7.407407407407407E-2</v>
      </c>
      <c r="BJ16" s="87">
        <f t="shared" si="0"/>
        <v>0.22222222222222221</v>
      </c>
      <c r="BK16" s="88">
        <f t="shared" si="0"/>
        <v>0.25925925925925924</v>
      </c>
      <c r="BL16" s="86">
        <f t="shared" si="0"/>
        <v>0.51851851851851849</v>
      </c>
      <c r="BM16" s="87">
        <f t="shared" si="0"/>
        <v>0.62962962962962954</v>
      </c>
      <c r="BN16" s="88">
        <f t="shared" si="0"/>
        <v>0.81481481481481488</v>
      </c>
      <c r="BO16" s="86">
        <f t="shared" si="0"/>
        <v>0.88888888888888884</v>
      </c>
      <c r="BP16" s="87">
        <f t="shared" si="0"/>
        <v>1</v>
      </c>
      <c r="BQ16" s="88">
        <f t="shared" si="0"/>
        <v>0.92592592592592582</v>
      </c>
      <c r="BR16" s="86">
        <f t="shared" si="0"/>
        <v>0.77777777777777779</v>
      </c>
      <c r="BS16" s="87">
        <f t="shared" si="0"/>
        <v>0.7407407407407407</v>
      </c>
      <c r="BT16" s="88">
        <f t="shared" si="0"/>
        <v>0.85185185185185175</v>
      </c>
      <c r="BU16" s="86">
        <f t="shared" si="0"/>
        <v>0.81481481481481488</v>
      </c>
      <c r="BV16" s="87">
        <f t="shared" si="0"/>
        <v>0.77777777777777779</v>
      </c>
      <c r="BW16" s="88">
        <f t="shared" si="0"/>
        <v>0.77777777777777779</v>
      </c>
      <c r="BX16" s="86">
        <f t="shared" si="0"/>
        <v>0.70370370370370361</v>
      </c>
      <c r="BY16" s="87">
        <f t="shared" si="1"/>
        <v>0.62962962962962954</v>
      </c>
      <c r="BZ16" s="89">
        <f t="shared" si="1"/>
        <v>0.55555555555555547</v>
      </c>
      <c r="CA16" s="45"/>
      <c r="CB16" s="87">
        <f t="shared" si="8"/>
        <v>0.2</v>
      </c>
      <c r="CC16" s="87">
        <f t="shared" si="9"/>
        <v>0.65</v>
      </c>
      <c r="CD16" s="87">
        <f t="shared" si="10"/>
        <v>0.95000000000000007</v>
      </c>
      <c r="CE16" s="87">
        <f t="shared" si="11"/>
        <v>0.8</v>
      </c>
      <c r="CF16" s="87">
        <f t="shared" si="12"/>
        <v>0.8</v>
      </c>
      <c r="CG16" s="87">
        <f t="shared" si="13"/>
        <v>0.65</v>
      </c>
      <c r="CH16" s="1"/>
      <c r="CI16" s="1" t="s">
        <v>28</v>
      </c>
    </row>
    <row r="17" spans="1:87">
      <c r="A17" s="1"/>
      <c r="B17" s="1" t="s">
        <v>463</v>
      </c>
      <c r="C17" s="20" t="s">
        <v>27</v>
      </c>
      <c r="D17" s="23">
        <v>200</v>
      </c>
      <c r="E17" s="22" t="s">
        <v>42</v>
      </c>
      <c r="F17" s="22" t="s">
        <v>21</v>
      </c>
      <c r="G17" s="1" t="s">
        <v>464</v>
      </c>
      <c r="H17" s="81">
        <v>0.77</v>
      </c>
      <c r="I17" s="82">
        <f>3*0.9</f>
        <v>2.7</v>
      </c>
      <c r="J17" s="83">
        <v>3</v>
      </c>
      <c r="K17" s="84">
        <v>0.9</v>
      </c>
      <c r="L17" s="84">
        <v>0.05</v>
      </c>
      <c r="M17" s="84" t="s">
        <v>458</v>
      </c>
      <c r="N17" s="25">
        <v>0.4</v>
      </c>
      <c r="O17" s="26">
        <v>0.7</v>
      </c>
      <c r="P17" s="27">
        <v>0.7</v>
      </c>
      <c r="Q17" s="25">
        <v>1.4</v>
      </c>
      <c r="R17" s="26">
        <v>1.8</v>
      </c>
      <c r="S17" s="27">
        <v>2.2999999999999998</v>
      </c>
      <c r="T17" s="25">
        <v>2.5</v>
      </c>
      <c r="U17" s="26">
        <v>2.7</v>
      </c>
      <c r="V17" s="27">
        <v>2.4</v>
      </c>
      <c r="W17" s="25">
        <v>2.1</v>
      </c>
      <c r="X17" s="26">
        <v>2</v>
      </c>
      <c r="Y17" s="27">
        <v>2.2999999999999998</v>
      </c>
      <c r="Z17" s="25">
        <v>2.1</v>
      </c>
      <c r="AA17" s="26">
        <v>2</v>
      </c>
      <c r="AB17" s="27">
        <v>2</v>
      </c>
      <c r="AC17" s="25">
        <v>1.7</v>
      </c>
      <c r="AD17" s="26">
        <v>1.6</v>
      </c>
      <c r="AE17" s="28">
        <v>1.4</v>
      </c>
      <c r="AF17" s="85"/>
      <c r="AG17" s="86">
        <v>0.14814814814814814</v>
      </c>
      <c r="AH17" s="87">
        <v>0.25925925925925924</v>
      </c>
      <c r="AI17" s="88">
        <v>0.25925925925925924</v>
      </c>
      <c r="AJ17" s="86">
        <v>0.51851851851851849</v>
      </c>
      <c r="AK17" s="87">
        <v>0.66666666666666663</v>
      </c>
      <c r="AL17" s="88">
        <v>0.85185185185185175</v>
      </c>
      <c r="AM17" s="86">
        <v>0.92592592592592582</v>
      </c>
      <c r="AN17" s="87">
        <v>1</v>
      </c>
      <c r="AO17" s="88">
        <v>0.88888888888888884</v>
      </c>
      <c r="AP17" s="86">
        <v>0.77777777777777779</v>
      </c>
      <c r="AQ17" s="87">
        <v>0.7407407407407407</v>
      </c>
      <c r="AR17" s="88">
        <v>0.85185185185185175</v>
      </c>
      <c r="AS17" s="86">
        <v>0.77777777777777779</v>
      </c>
      <c r="AT17" s="87">
        <v>0.7407407407407407</v>
      </c>
      <c r="AU17" s="88">
        <v>0.7407407407407407</v>
      </c>
      <c r="AV17" s="86">
        <v>0.62962962962962954</v>
      </c>
      <c r="AW17" s="87">
        <v>0.59259259259259256</v>
      </c>
      <c r="AX17" s="89">
        <v>0.51851851851851849</v>
      </c>
      <c r="AY17" s="90"/>
      <c r="AZ17" s="87">
        <f t="shared" si="2"/>
        <v>0.2</v>
      </c>
      <c r="BA17" s="87">
        <f t="shared" si="3"/>
        <v>0.70000000000000007</v>
      </c>
      <c r="BB17" s="87">
        <f t="shared" si="4"/>
        <v>0.95000000000000007</v>
      </c>
      <c r="BC17" s="87">
        <f t="shared" si="5"/>
        <v>0.8</v>
      </c>
      <c r="BD17" s="87">
        <f t="shared" si="6"/>
        <v>0.75</v>
      </c>
      <c r="BE17" s="87">
        <f t="shared" si="7"/>
        <v>0.60000000000000009</v>
      </c>
      <c r="BF17" s="91"/>
      <c r="BG17" s="3" t="s">
        <v>160</v>
      </c>
      <c r="BH17" s="92"/>
      <c r="BI17" s="86">
        <f t="shared" si="0"/>
        <v>0.14814814814814814</v>
      </c>
      <c r="BJ17" s="87">
        <f t="shared" si="0"/>
        <v>0.25925925925925924</v>
      </c>
      <c r="BK17" s="88">
        <f t="shared" si="0"/>
        <v>0.25925925925925924</v>
      </c>
      <c r="BL17" s="86">
        <f t="shared" si="1"/>
        <v>0.51851851851851849</v>
      </c>
      <c r="BM17" s="87">
        <f t="shared" si="1"/>
        <v>0.66666666666666663</v>
      </c>
      <c r="BN17" s="88">
        <f t="shared" si="1"/>
        <v>0.85185185185185175</v>
      </c>
      <c r="BO17" s="86">
        <f t="shared" si="1"/>
        <v>0.92592592592592582</v>
      </c>
      <c r="BP17" s="87">
        <f t="shared" si="1"/>
        <v>1</v>
      </c>
      <c r="BQ17" s="88">
        <f t="shared" si="1"/>
        <v>0.88888888888888884</v>
      </c>
      <c r="BR17" s="86">
        <f t="shared" si="1"/>
        <v>0.77777777777777779</v>
      </c>
      <c r="BS17" s="87">
        <f t="shared" si="1"/>
        <v>0.7407407407407407</v>
      </c>
      <c r="BT17" s="88">
        <f t="shared" si="1"/>
        <v>0.85185185185185175</v>
      </c>
      <c r="BU17" s="86">
        <f t="shared" si="1"/>
        <v>0.77777777777777779</v>
      </c>
      <c r="BV17" s="87">
        <f t="shared" si="1"/>
        <v>0.7407407407407407</v>
      </c>
      <c r="BW17" s="88">
        <f t="shared" si="1"/>
        <v>0.7407407407407407</v>
      </c>
      <c r="BX17" s="86">
        <f t="shared" si="1"/>
        <v>0.62962962962962954</v>
      </c>
      <c r="BY17" s="87">
        <f t="shared" si="1"/>
        <v>0.59259259259259256</v>
      </c>
      <c r="BZ17" s="89">
        <f t="shared" si="1"/>
        <v>0.51851851851851849</v>
      </c>
      <c r="CA17" s="45"/>
      <c r="CB17" s="87">
        <f t="shared" si="8"/>
        <v>0.2</v>
      </c>
      <c r="CC17" s="87">
        <f t="shared" si="9"/>
        <v>0.70000000000000007</v>
      </c>
      <c r="CD17" s="87">
        <f t="shared" si="10"/>
        <v>0.95000000000000007</v>
      </c>
      <c r="CE17" s="87">
        <f t="shared" si="11"/>
        <v>0.8</v>
      </c>
      <c r="CF17" s="87">
        <f t="shared" si="12"/>
        <v>0.75</v>
      </c>
      <c r="CG17" s="87">
        <f t="shared" si="13"/>
        <v>0.60000000000000009</v>
      </c>
      <c r="CH17" s="1"/>
      <c r="CI17" s="1" t="s">
        <v>160</v>
      </c>
    </row>
    <row r="18" spans="1:87">
      <c r="A18" s="1"/>
      <c r="B18" s="1" t="s">
        <v>465</v>
      </c>
      <c r="C18" s="20" t="s">
        <v>27</v>
      </c>
      <c r="D18" s="23">
        <v>200</v>
      </c>
      <c r="E18" s="22" t="s">
        <v>42</v>
      </c>
      <c r="F18" s="22" t="s">
        <v>21</v>
      </c>
      <c r="G18" s="1" t="s">
        <v>466</v>
      </c>
      <c r="H18" s="81">
        <v>0.62</v>
      </c>
      <c r="I18" s="82">
        <f>3*1.35</f>
        <v>4.0500000000000007</v>
      </c>
      <c r="J18" s="83">
        <v>3</v>
      </c>
      <c r="K18" s="84">
        <v>1.35</v>
      </c>
      <c r="L18" s="84">
        <v>0.05</v>
      </c>
      <c r="M18" s="84" t="s">
        <v>467</v>
      </c>
      <c r="N18" s="25">
        <v>0.7</v>
      </c>
      <c r="O18" s="26">
        <v>0.8</v>
      </c>
      <c r="P18" s="27">
        <v>1.2</v>
      </c>
      <c r="Q18" s="25">
        <v>2.1</v>
      </c>
      <c r="R18" s="26">
        <v>2.6</v>
      </c>
      <c r="S18" s="27">
        <v>3.1</v>
      </c>
      <c r="T18" s="25">
        <v>3.4</v>
      </c>
      <c r="U18" s="26">
        <v>3.7</v>
      </c>
      <c r="V18" s="27">
        <v>3.6</v>
      </c>
      <c r="W18" s="25">
        <v>3.2</v>
      </c>
      <c r="X18" s="26">
        <v>2.9</v>
      </c>
      <c r="Y18" s="27">
        <v>3.3</v>
      </c>
      <c r="Z18" s="25">
        <v>3.1</v>
      </c>
      <c r="AA18" s="26">
        <v>2.9</v>
      </c>
      <c r="AB18" s="27">
        <v>2.8</v>
      </c>
      <c r="AC18" s="25">
        <v>2.6</v>
      </c>
      <c r="AD18" s="26">
        <v>2.2999999999999998</v>
      </c>
      <c r="AE18" s="28">
        <v>2</v>
      </c>
      <c r="AF18" s="85"/>
      <c r="AG18" s="86">
        <v>0.17283950617283947</v>
      </c>
      <c r="AH18" s="87">
        <v>0.19753086419753085</v>
      </c>
      <c r="AI18" s="88">
        <v>0.29629629629629622</v>
      </c>
      <c r="AJ18" s="86">
        <v>0.51851851851851849</v>
      </c>
      <c r="AK18" s="87">
        <v>0.64197530864197527</v>
      </c>
      <c r="AL18" s="88">
        <v>0.76543209876543195</v>
      </c>
      <c r="AM18" s="86">
        <v>0.83950617283950602</v>
      </c>
      <c r="AN18" s="87">
        <v>0.91358024691358009</v>
      </c>
      <c r="AO18" s="88">
        <v>0.88888888888888873</v>
      </c>
      <c r="AP18" s="86">
        <v>0.79012345679012341</v>
      </c>
      <c r="AQ18" s="87">
        <v>0.71604938271604923</v>
      </c>
      <c r="AR18" s="88">
        <v>0.81481481481481466</v>
      </c>
      <c r="AS18" s="86">
        <v>0.76543209876543195</v>
      </c>
      <c r="AT18" s="87">
        <v>0.71604938271604923</v>
      </c>
      <c r="AU18" s="88">
        <v>0.69135802469135788</v>
      </c>
      <c r="AV18" s="86">
        <v>0.64197530864197527</v>
      </c>
      <c r="AW18" s="87">
        <v>0.56790123456790109</v>
      </c>
      <c r="AX18" s="89">
        <v>0.49382716049382708</v>
      </c>
      <c r="AY18" s="90"/>
      <c r="AZ18" s="87">
        <f t="shared" si="2"/>
        <v>0.2</v>
      </c>
      <c r="BA18" s="87">
        <f t="shared" si="3"/>
        <v>0.65</v>
      </c>
      <c r="BB18" s="87">
        <f t="shared" si="4"/>
        <v>0.9</v>
      </c>
      <c r="BC18" s="87">
        <f t="shared" si="5"/>
        <v>0.75</v>
      </c>
      <c r="BD18" s="87">
        <f t="shared" si="6"/>
        <v>0.70000000000000007</v>
      </c>
      <c r="BE18" s="87">
        <f t="shared" si="7"/>
        <v>0.55000000000000004</v>
      </c>
      <c r="BF18" s="91"/>
      <c r="BG18" s="3" t="s">
        <v>166</v>
      </c>
      <c r="BH18" s="92"/>
      <c r="BI18" s="86">
        <f t="shared" ref="BI18:BX33" si="14">IF(AG18&lt;1.01,AG18,1)</f>
        <v>0.17283950617283947</v>
      </c>
      <c r="BJ18" s="87">
        <f t="shared" si="14"/>
        <v>0.19753086419753085</v>
      </c>
      <c r="BK18" s="88">
        <f t="shared" si="14"/>
        <v>0.29629629629629622</v>
      </c>
      <c r="BL18" s="86">
        <f t="shared" si="14"/>
        <v>0.51851851851851849</v>
      </c>
      <c r="BM18" s="87">
        <f t="shared" si="14"/>
        <v>0.64197530864197527</v>
      </c>
      <c r="BN18" s="88">
        <f t="shared" si="14"/>
        <v>0.76543209876543195</v>
      </c>
      <c r="BO18" s="86">
        <f t="shared" si="14"/>
        <v>0.83950617283950602</v>
      </c>
      <c r="BP18" s="87">
        <f t="shared" si="14"/>
        <v>0.91358024691358009</v>
      </c>
      <c r="BQ18" s="88">
        <f t="shared" si="14"/>
        <v>0.88888888888888873</v>
      </c>
      <c r="BR18" s="86">
        <f t="shared" si="14"/>
        <v>0.79012345679012341</v>
      </c>
      <c r="BS18" s="87">
        <f t="shared" si="14"/>
        <v>0.71604938271604923</v>
      </c>
      <c r="BT18" s="88">
        <f t="shared" si="14"/>
        <v>0.81481481481481466</v>
      </c>
      <c r="BU18" s="86">
        <f t="shared" si="14"/>
        <v>0.76543209876543195</v>
      </c>
      <c r="BV18" s="87">
        <f t="shared" si="14"/>
        <v>0.71604938271604923</v>
      </c>
      <c r="BW18" s="88">
        <f t="shared" si="14"/>
        <v>0.69135802469135788</v>
      </c>
      <c r="BX18" s="86">
        <f t="shared" si="14"/>
        <v>0.64197530864197527</v>
      </c>
      <c r="BY18" s="87">
        <f t="shared" ref="BL18:BZ33" si="15">IF(AW18&lt;1.01,AW18,1)</f>
        <v>0.56790123456790109</v>
      </c>
      <c r="BZ18" s="89">
        <f t="shared" si="15"/>
        <v>0.49382716049382708</v>
      </c>
      <c r="CA18" s="45"/>
      <c r="CB18" s="87">
        <f t="shared" si="8"/>
        <v>0.2</v>
      </c>
      <c r="CC18" s="87">
        <f t="shared" si="9"/>
        <v>0.65</v>
      </c>
      <c r="CD18" s="87">
        <f t="shared" si="10"/>
        <v>0.9</v>
      </c>
      <c r="CE18" s="87">
        <f t="shared" si="11"/>
        <v>0.75</v>
      </c>
      <c r="CF18" s="87">
        <f t="shared" si="12"/>
        <v>0.70000000000000007</v>
      </c>
      <c r="CG18" s="87">
        <f t="shared" si="13"/>
        <v>0.55000000000000004</v>
      </c>
      <c r="CH18" s="1"/>
      <c r="CI18" s="1" t="s">
        <v>166</v>
      </c>
    </row>
    <row r="19" spans="1:87">
      <c r="A19" s="1"/>
      <c r="B19" s="1" t="s">
        <v>468</v>
      </c>
      <c r="C19" s="20" t="s">
        <v>27</v>
      </c>
      <c r="D19" s="23" t="s">
        <v>397</v>
      </c>
      <c r="E19" s="22" t="s">
        <v>42</v>
      </c>
      <c r="F19" s="22" t="s">
        <v>21</v>
      </c>
      <c r="G19" s="1" t="s">
        <v>466</v>
      </c>
      <c r="H19" s="81">
        <v>0.62</v>
      </c>
      <c r="I19" s="82">
        <f>3*1.35</f>
        <v>4.0500000000000007</v>
      </c>
      <c r="J19" s="83">
        <v>3</v>
      </c>
      <c r="K19" s="84">
        <v>1.35</v>
      </c>
      <c r="L19" s="84">
        <v>0.05</v>
      </c>
      <c r="M19" s="84" t="s">
        <v>467</v>
      </c>
      <c r="N19" s="25">
        <v>0.9</v>
      </c>
      <c r="O19" s="26">
        <v>1.2</v>
      </c>
      <c r="P19" s="27">
        <v>2.2000000000000002</v>
      </c>
      <c r="Q19" s="25">
        <v>2.8</v>
      </c>
      <c r="R19" s="26">
        <v>3.2</v>
      </c>
      <c r="S19" s="27">
        <v>3.5</v>
      </c>
      <c r="T19" s="25">
        <v>3.1</v>
      </c>
      <c r="U19" s="26">
        <v>2.8</v>
      </c>
      <c r="V19" s="27">
        <v>3.2</v>
      </c>
      <c r="W19" s="25">
        <v>3.5</v>
      </c>
      <c r="X19" s="26">
        <v>3.3</v>
      </c>
      <c r="Y19" s="27">
        <v>3.4</v>
      </c>
      <c r="Z19" s="25">
        <v>3.4</v>
      </c>
      <c r="AA19" s="26">
        <v>3.2</v>
      </c>
      <c r="AB19" s="27">
        <v>3.2</v>
      </c>
      <c r="AC19" s="25">
        <v>2.9</v>
      </c>
      <c r="AD19" s="26">
        <v>2.6</v>
      </c>
      <c r="AE19" s="28">
        <v>2.5</v>
      </c>
      <c r="AF19" s="85"/>
      <c r="AG19" s="86">
        <v>0.22222222222222218</v>
      </c>
      <c r="AH19" s="87">
        <v>0.29629629629629622</v>
      </c>
      <c r="AI19" s="88">
        <v>0.54320987654320985</v>
      </c>
      <c r="AJ19" s="86">
        <v>0.69135802469135788</v>
      </c>
      <c r="AK19" s="87">
        <v>0.79012345679012341</v>
      </c>
      <c r="AL19" s="88">
        <v>0.86419753086419737</v>
      </c>
      <c r="AM19" s="86">
        <v>0.76543209876543195</v>
      </c>
      <c r="AN19" s="87">
        <v>0.69135802469135788</v>
      </c>
      <c r="AO19" s="88">
        <v>0.79012345679012341</v>
      </c>
      <c r="AP19" s="86">
        <v>0.86419753086419737</v>
      </c>
      <c r="AQ19" s="87">
        <v>0.81481481481481466</v>
      </c>
      <c r="AR19" s="88">
        <v>0.83950617283950602</v>
      </c>
      <c r="AS19" s="86">
        <v>0.83950617283950602</v>
      </c>
      <c r="AT19" s="87">
        <v>0.79012345679012341</v>
      </c>
      <c r="AU19" s="88">
        <v>0.79012345679012341</v>
      </c>
      <c r="AV19" s="86">
        <v>0.71604938271604923</v>
      </c>
      <c r="AW19" s="87">
        <v>0.64197530864197527</v>
      </c>
      <c r="AX19" s="89">
        <v>0.61728395061728381</v>
      </c>
      <c r="AY19" s="90"/>
      <c r="AZ19" s="87">
        <f t="shared" si="2"/>
        <v>0.35000000000000003</v>
      </c>
      <c r="BA19" s="87">
        <f t="shared" si="3"/>
        <v>0.8</v>
      </c>
      <c r="BB19" s="87">
        <f t="shared" si="4"/>
        <v>0.75</v>
      </c>
      <c r="BC19" s="87">
        <f t="shared" si="5"/>
        <v>0.85000000000000009</v>
      </c>
      <c r="BD19" s="87">
        <f t="shared" si="6"/>
        <v>0.8</v>
      </c>
      <c r="BE19" s="87">
        <f t="shared" si="7"/>
        <v>0.65</v>
      </c>
      <c r="BF19" s="91"/>
      <c r="BG19" s="3" t="s">
        <v>28</v>
      </c>
      <c r="BH19" s="92"/>
      <c r="BI19" s="86">
        <f t="shared" si="14"/>
        <v>0.22222222222222218</v>
      </c>
      <c r="BJ19" s="87">
        <f t="shared" si="14"/>
        <v>0.29629629629629622</v>
      </c>
      <c r="BK19" s="88">
        <f t="shared" si="14"/>
        <v>0.54320987654320985</v>
      </c>
      <c r="BL19" s="86">
        <f t="shared" si="15"/>
        <v>0.69135802469135788</v>
      </c>
      <c r="BM19" s="87">
        <f t="shared" si="15"/>
        <v>0.79012345679012341</v>
      </c>
      <c r="BN19" s="88">
        <f t="shared" si="15"/>
        <v>0.86419753086419737</v>
      </c>
      <c r="BO19" s="86">
        <f t="shared" si="15"/>
        <v>0.76543209876543195</v>
      </c>
      <c r="BP19" s="87">
        <f t="shared" si="15"/>
        <v>0.69135802469135788</v>
      </c>
      <c r="BQ19" s="88">
        <f t="shared" si="15"/>
        <v>0.79012345679012341</v>
      </c>
      <c r="BR19" s="86">
        <f t="shared" si="15"/>
        <v>0.86419753086419737</v>
      </c>
      <c r="BS19" s="87">
        <f t="shared" si="15"/>
        <v>0.81481481481481466</v>
      </c>
      <c r="BT19" s="88">
        <f t="shared" si="15"/>
        <v>0.83950617283950602</v>
      </c>
      <c r="BU19" s="86">
        <f t="shared" si="15"/>
        <v>0.83950617283950602</v>
      </c>
      <c r="BV19" s="87">
        <f t="shared" si="15"/>
        <v>0.79012345679012341</v>
      </c>
      <c r="BW19" s="88">
        <f t="shared" si="15"/>
        <v>0.79012345679012341</v>
      </c>
      <c r="BX19" s="86">
        <f t="shared" si="15"/>
        <v>0.71604938271604923</v>
      </c>
      <c r="BY19" s="87">
        <f t="shared" si="15"/>
        <v>0.64197530864197527</v>
      </c>
      <c r="BZ19" s="89">
        <f t="shared" si="15"/>
        <v>0.61728395061728381</v>
      </c>
      <c r="CA19" s="45"/>
      <c r="CB19" s="87">
        <f t="shared" si="8"/>
        <v>0.35000000000000003</v>
      </c>
      <c r="CC19" s="87">
        <f t="shared" si="9"/>
        <v>0.8</v>
      </c>
      <c r="CD19" s="87">
        <f t="shared" si="10"/>
        <v>0.75</v>
      </c>
      <c r="CE19" s="87">
        <f t="shared" si="11"/>
        <v>0.85000000000000009</v>
      </c>
      <c r="CF19" s="87">
        <f t="shared" si="12"/>
        <v>0.8</v>
      </c>
      <c r="CG19" s="87">
        <f t="shared" si="13"/>
        <v>0.65</v>
      </c>
      <c r="CH19" s="1"/>
      <c r="CI19" s="1" t="s">
        <v>28</v>
      </c>
    </row>
    <row r="20" spans="1:87">
      <c r="A20" s="1"/>
      <c r="B20" s="1" t="s">
        <v>469</v>
      </c>
      <c r="C20" s="20" t="s">
        <v>27</v>
      </c>
      <c r="D20" s="23" t="s">
        <v>397</v>
      </c>
      <c r="E20" s="22" t="s">
        <v>42</v>
      </c>
      <c r="F20" s="22" t="s">
        <v>331</v>
      </c>
      <c r="G20" s="1" t="s">
        <v>466</v>
      </c>
      <c r="H20" s="81">
        <v>0.62</v>
      </c>
      <c r="I20" s="82">
        <f>3*1.35</f>
        <v>4.0500000000000007</v>
      </c>
      <c r="J20" s="83">
        <v>3</v>
      </c>
      <c r="K20" s="84">
        <v>1.35</v>
      </c>
      <c r="L20" s="84">
        <v>0.05</v>
      </c>
      <c r="M20" s="84" t="s">
        <v>467</v>
      </c>
      <c r="N20" s="25">
        <v>1</v>
      </c>
      <c r="O20" s="26">
        <v>1.7</v>
      </c>
      <c r="P20" s="27">
        <v>2.5</v>
      </c>
      <c r="Q20" s="25">
        <v>3.3</v>
      </c>
      <c r="R20" s="26">
        <v>3.7</v>
      </c>
      <c r="S20" s="27">
        <v>4</v>
      </c>
      <c r="T20" s="25">
        <v>3.6</v>
      </c>
      <c r="U20" s="26">
        <v>3.9</v>
      </c>
      <c r="V20" s="27">
        <v>4.5999999999999996</v>
      </c>
      <c r="W20" s="25">
        <v>4.8</v>
      </c>
      <c r="X20" s="26">
        <v>4.9000000000000004</v>
      </c>
      <c r="Y20" s="27">
        <v>5</v>
      </c>
      <c r="Z20" s="25">
        <v>4.8</v>
      </c>
      <c r="AA20" s="26">
        <v>4.5</v>
      </c>
      <c r="AB20" s="27">
        <v>4.4000000000000004</v>
      </c>
      <c r="AC20" s="25">
        <v>4.2</v>
      </c>
      <c r="AD20" s="26">
        <v>3.9</v>
      </c>
      <c r="AE20" s="28">
        <v>3.5</v>
      </c>
      <c r="AF20" s="85"/>
      <c r="AG20" s="86">
        <v>0.24691358024691354</v>
      </c>
      <c r="AH20" s="87">
        <v>0.41975308641975301</v>
      </c>
      <c r="AI20" s="88">
        <v>0.61728395061728381</v>
      </c>
      <c r="AJ20" s="86">
        <v>0.81481481481481466</v>
      </c>
      <c r="AK20" s="87">
        <v>0.91358024691358009</v>
      </c>
      <c r="AL20" s="88">
        <v>0.98765432098765416</v>
      </c>
      <c r="AM20" s="86">
        <v>0.88888888888888873</v>
      </c>
      <c r="AN20" s="87">
        <v>0.9629629629629628</v>
      </c>
      <c r="AO20" s="88">
        <v>1.1358024691358022</v>
      </c>
      <c r="AP20" s="86">
        <v>1.1851851851851849</v>
      </c>
      <c r="AQ20" s="87">
        <v>1.2098765432098764</v>
      </c>
      <c r="AR20" s="88">
        <v>1.2345679012345676</v>
      </c>
      <c r="AS20" s="86">
        <v>1.1851851851851849</v>
      </c>
      <c r="AT20" s="87">
        <v>1.1111111111111109</v>
      </c>
      <c r="AU20" s="88">
        <v>1.0864197530864197</v>
      </c>
      <c r="AV20" s="86">
        <v>1.037037037037037</v>
      </c>
      <c r="AW20" s="87">
        <v>0.9629629629629628</v>
      </c>
      <c r="AX20" s="89">
        <v>0.86419753086419737</v>
      </c>
      <c r="AY20" s="90"/>
      <c r="AZ20" s="87">
        <f t="shared" si="2"/>
        <v>0.45</v>
      </c>
      <c r="BA20" s="87">
        <f t="shared" si="3"/>
        <v>0.9</v>
      </c>
      <c r="BB20" s="87">
        <f t="shared" si="4"/>
        <v>1</v>
      </c>
      <c r="BC20" s="87">
        <f t="shared" si="5"/>
        <v>1.2000000000000002</v>
      </c>
      <c r="BD20" s="87">
        <f t="shared" si="6"/>
        <v>1.1500000000000001</v>
      </c>
      <c r="BE20" s="87">
        <f t="shared" si="7"/>
        <v>0.95000000000000007</v>
      </c>
      <c r="BF20" s="91"/>
      <c r="BG20" s="3" t="s">
        <v>72</v>
      </c>
      <c r="BH20" s="92"/>
      <c r="BI20" s="86">
        <f t="shared" si="14"/>
        <v>0.24691358024691354</v>
      </c>
      <c r="BJ20" s="87">
        <f t="shared" si="14"/>
        <v>0.41975308641975301</v>
      </c>
      <c r="BK20" s="88">
        <f t="shared" si="14"/>
        <v>0.61728395061728381</v>
      </c>
      <c r="BL20" s="86">
        <f t="shared" si="15"/>
        <v>0.81481481481481466</v>
      </c>
      <c r="BM20" s="87">
        <f t="shared" si="15"/>
        <v>0.91358024691358009</v>
      </c>
      <c r="BN20" s="88">
        <f t="shared" si="15"/>
        <v>0.98765432098765416</v>
      </c>
      <c r="BO20" s="86">
        <f t="shared" si="15"/>
        <v>0.88888888888888873</v>
      </c>
      <c r="BP20" s="87">
        <f t="shared" si="15"/>
        <v>0.9629629629629628</v>
      </c>
      <c r="BQ20" s="88">
        <f t="shared" si="15"/>
        <v>1</v>
      </c>
      <c r="BR20" s="86">
        <f t="shared" si="15"/>
        <v>1</v>
      </c>
      <c r="BS20" s="87">
        <f t="shared" si="15"/>
        <v>1</v>
      </c>
      <c r="BT20" s="88">
        <f t="shared" si="15"/>
        <v>1</v>
      </c>
      <c r="BU20" s="86">
        <f t="shared" si="15"/>
        <v>1</v>
      </c>
      <c r="BV20" s="87">
        <f t="shared" si="15"/>
        <v>1</v>
      </c>
      <c r="BW20" s="88">
        <f t="shared" si="15"/>
        <v>1</v>
      </c>
      <c r="BX20" s="86">
        <f t="shared" si="15"/>
        <v>1</v>
      </c>
      <c r="BY20" s="87">
        <f t="shared" si="15"/>
        <v>0.9629629629629628</v>
      </c>
      <c r="BZ20" s="89">
        <f t="shared" si="15"/>
        <v>0.86419753086419737</v>
      </c>
      <c r="CA20" s="45"/>
      <c r="CB20" s="87">
        <f t="shared" si="8"/>
        <v>0.45</v>
      </c>
      <c r="CC20" s="87">
        <f t="shared" si="9"/>
        <v>0.9</v>
      </c>
      <c r="CD20" s="87">
        <f t="shared" si="10"/>
        <v>0.95000000000000007</v>
      </c>
      <c r="CE20" s="87">
        <f t="shared" si="11"/>
        <v>1</v>
      </c>
      <c r="CF20" s="87">
        <f t="shared" si="12"/>
        <v>1</v>
      </c>
      <c r="CG20" s="87">
        <f t="shared" si="13"/>
        <v>0.95000000000000007</v>
      </c>
      <c r="CH20" s="1"/>
      <c r="CI20" s="1" t="s">
        <v>72</v>
      </c>
    </row>
    <row r="21" spans="1:87">
      <c r="A21" s="1"/>
      <c r="B21" s="1" t="s">
        <v>470</v>
      </c>
      <c r="C21" s="20" t="s">
        <v>27</v>
      </c>
      <c r="D21" s="23" t="s">
        <v>368</v>
      </c>
      <c r="E21" s="22" t="s">
        <v>42</v>
      </c>
      <c r="F21" s="22" t="s">
        <v>21</v>
      </c>
      <c r="G21" s="1" t="s">
        <v>466</v>
      </c>
      <c r="H21" s="81">
        <v>0.72</v>
      </c>
      <c r="I21" s="82">
        <f>3*1.15</f>
        <v>3.4499999999999997</v>
      </c>
      <c r="J21" s="83">
        <v>3</v>
      </c>
      <c r="K21" s="84">
        <v>1.1499999999999999</v>
      </c>
      <c r="L21" s="84">
        <v>0.05</v>
      </c>
      <c r="M21" s="84" t="s">
        <v>434</v>
      </c>
      <c r="N21" s="25">
        <v>0.4</v>
      </c>
      <c r="O21" s="26">
        <v>0.7</v>
      </c>
      <c r="P21" s="27">
        <v>1</v>
      </c>
      <c r="Q21" s="25">
        <v>1.6</v>
      </c>
      <c r="R21" s="26">
        <v>2.1</v>
      </c>
      <c r="S21" s="27">
        <v>2.7</v>
      </c>
      <c r="T21" s="25">
        <v>3</v>
      </c>
      <c r="U21" s="26">
        <v>3.1</v>
      </c>
      <c r="V21" s="27">
        <v>3</v>
      </c>
      <c r="W21" s="25">
        <v>2.8</v>
      </c>
      <c r="X21" s="26">
        <v>2.5</v>
      </c>
      <c r="Y21" s="27">
        <v>2.7</v>
      </c>
      <c r="Z21" s="25">
        <v>2.6</v>
      </c>
      <c r="AA21" s="26">
        <v>2.4</v>
      </c>
      <c r="AB21" s="27">
        <v>2.4</v>
      </c>
      <c r="AC21" s="25">
        <v>2.1</v>
      </c>
      <c r="AD21" s="26">
        <v>2</v>
      </c>
      <c r="AE21" s="28">
        <v>1.9</v>
      </c>
      <c r="AF21" s="85"/>
      <c r="AG21" s="86">
        <v>0.11594202898550726</v>
      </c>
      <c r="AH21" s="87">
        <v>0.20289855072463769</v>
      </c>
      <c r="AI21" s="88">
        <v>0.28985507246376813</v>
      </c>
      <c r="AJ21" s="86">
        <v>0.46376811594202905</v>
      </c>
      <c r="AK21" s="87">
        <v>0.60869565217391308</v>
      </c>
      <c r="AL21" s="88">
        <v>0.78260869565217406</v>
      </c>
      <c r="AM21" s="86">
        <v>0.86956521739130443</v>
      </c>
      <c r="AN21" s="87">
        <v>0.89855072463768126</v>
      </c>
      <c r="AO21" s="88">
        <v>0.86956521739130443</v>
      </c>
      <c r="AP21" s="86">
        <v>0.81159420289855078</v>
      </c>
      <c r="AQ21" s="87">
        <v>0.7246376811594204</v>
      </c>
      <c r="AR21" s="88">
        <v>0.78260869565217406</v>
      </c>
      <c r="AS21" s="86">
        <v>0.75362318840579723</v>
      </c>
      <c r="AT21" s="87">
        <v>0.69565217391304346</v>
      </c>
      <c r="AU21" s="88">
        <v>0.69565217391304346</v>
      </c>
      <c r="AV21" s="86">
        <v>0.60869565217391308</v>
      </c>
      <c r="AW21" s="87">
        <v>0.57971014492753625</v>
      </c>
      <c r="AX21" s="89">
        <v>0.55072463768115942</v>
      </c>
      <c r="AY21" s="90"/>
      <c r="AZ21" s="87">
        <f t="shared" si="2"/>
        <v>0.2</v>
      </c>
      <c r="BA21" s="87">
        <f t="shared" si="3"/>
        <v>0.60000000000000009</v>
      </c>
      <c r="BB21" s="87">
        <f t="shared" si="4"/>
        <v>0.9</v>
      </c>
      <c r="BC21" s="87">
        <f t="shared" si="5"/>
        <v>0.75</v>
      </c>
      <c r="BD21" s="87">
        <f t="shared" si="6"/>
        <v>0.70000000000000007</v>
      </c>
      <c r="BE21" s="87">
        <f t="shared" si="7"/>
        <v>0.60000000000000009</v>
      </c>
      <c r="BF21" s="91"/>
      <c r="BG21" s="3" t="s">
        <v>160</v>
      </c>
      <c r="BH21" s="92"/>
      <c r="BI21" s="86">
        <f t="shared" si="14"/>
        <v>0.11594202898550726</v>
      </c>
      <c r="BJ21" s="87">
        <f t="shared" si="14"/>
        <v>0.20289855072463769</v>
      </c>
      <c r="BK21" s="88">
        <f t="shared" si="14"/>
        <v>0.28985507246376813</v>
      </c>
      <c r="BL21" s="86">
        <f t="shared" si="15"/>
        <v>0.46376811594202905</v>
      </c>
      <c r="BM21" s="87">
        <f t="shared" si="15"/>
        <v>0.60869565217391308</v>
      </c>
      <c r="BN21" s="88">
        <f t="shared" si="15"/>
        <v>0.78260869565217406</v>
      </c>
      <c r="BO21" s="86">
        <f t="shared" si="15"/>
        <v>0.86956521739130443</v>
      </c>
      <c r="BP21" s="87">
        <f t="shared" si="15"/>
        <v>0.89855072463768126</v>
      </c>
      <c r="BQ21" s="88">
        <f t="shared" si="15"/>
        <v>0.86956521739130443</v>
      </c>
      <c r="BR21" s="86">
        <f t="shared" si="15"/>
        <v>0.81159420289855078</v>
      </c>
      <c r="BS21" s="87">
        <f t="shared" si="15"/>
        <v>0.7246376811594204</v>
      </c>
      <c r="BT21" s="88">
        <f t="shared" si="15"/>
        <v>0.78260869565217406</v>
      </c>
      <c r="BU21" s="86">
        <f t="shared" si="15"/>
        <v>0.75362318840579723</v>
      </c>
      <c r="BV21" s="87">
        <f t="shared" si="15"/>
        <v>0.69565217391304346</v>
      </c>
      <c r="BW21" s="88">
        <f t="shared" si="15"/>
        <v>0.69565217391304346</v>
      </c>
      <c r="BX21" s="86">
        <f t="shared" si="15"/>
        <v>0.60869565217391308</v>
      </c>
      <c r="BY21" s="87">
        <f t="shared" si="15"/>
        <v>0.57971014492753625</v>
      </c>
      <c r="BZ21" s="89">
        <f t="shared" si="15"/>
        <v>0.55072463768115942</v>
      </c>
      <c r="CA21" s="45"/>
      <c r="CB21" s="87">
        <f t="shared" si="8"/>
        <v>0.2</v>
      </c>
      <c r="CC21" s="87">
        <f t="shared" si="9"/>
        <v>0.60000000000000009</v>
      </c>
      <c r="CD21" s="87">
        <f t="shared" si="10"/>
        <v>0.9</v>
      </c>
      <c r="CE21" s="87">
        <f t="shared" si="11"/>
        <v>0.75</v>
      </c>
      <c r="CF21" s="87">
        <f t="shared" si="12"/>
        <v>0.70000000000000007</v>
      </c>
      <c r="CG21" s="87">
        <f t="shared" si="13"/>
        <v>0.60000000000000009</v>
      </c>
      <c r="CH21" s="1"/>
      <c r="CI21" s="1" t="s">
        <v>160</v>
      </c>
    </row>
    <row r="22" spans="1:87">
      <c r="A22" s="1"/>
      <c r="B22" s="1" t="s">
        <v>471</v>
      </c>
      <c r="C22" s="20" t="s">
        <v>27</v>
      </c>
      <c r="D22" s="23" t="s">
        <v>368</v>
      </c>
      <c r="E22" s="22" t="s">
        <v>42</v>
      </c>
      <c r="F22" s="22" t="s">
        <v>21</v>
      </c>
      <c r="G22" s="1" t="s">
        <v>472</v>
      </c>
      <c r="H22" s="81">
        <v>0.72</v>
      </c>
      <c r="I22" s="82">
        <f>3*1.15</f>
        <v>3.4499999999999997</v>
      </c>
      <c r="J22" s="83">
        <v>3</v>
      </c>
      <c r="K22" s="84">
        <v>1.1499999999999999</v>
      </c>
      <c r="L22" s="84">
        <v>0.05</v>
      </c>
      <c r="M22" s="84" t="s">
        <v>434</v>
      </c>
      <c r="N22" s="25">
        <v>0.3</v>
      </c>
      <c r="O22" s="26">
        <v>0.8</v>
      </c>
      <c r="P22" s="27">
        <v>1.1000000000000001</v>
      </c>
      <c r="Q22" s="25">
        <v>1.5</v>
      </c>
      <c r="R22" s="26">
        <v>2</v>
      </c>
      <c r="S22" s="27">
        <v>2.5</v>
      </c>
      <c r="T22" s="25">
        <v>2.7</v>
      </c>
      <c r="U22" s="26">
        <v>2.6</v>
      </c>
      <c r="V22" s="27">
        <v>2.6</v>
      </c>
      <c r="W22" s="25">
        <v>2.4</v>
      </c>
      <c r="X22" s="26">
        <v>2.2999999999999998</v>
      </c>
      <c r="Y22" s="27">
        <v>2.4</v>
      </c>
      <c r="Z22" s="25">
        <v>2.2000000000000002</v>
      </c>
      <c r="AA22" s="26">
        <v>2.1</v>
      </c>
      <c r="AB22" s="27">
        <v>1.9</v>
      </c>
      <c r="AC22" s="25">
        <v>1.7</v>
      </c>
      <c r="AD22" s="26">
        <v>1.5</v>
      </c>
      <c r="AE22" s="28">
        <v>1.3</v>
      </c>
      <c r="AF22" s="85"/>
      <c r="AG22" s="86">
        <v>8.6956521739130432E-2</v>
      </c>
      <c r="AH22" s="87">
        <v>0.23188405797101452</v>
      </c>
      <c r="AI22" s="88">
        <v>0.31884057971014496</v>
      </c>
      <c r="AJ22" s="86">
        <v>0.43478260869565222</v>
      </c>
      <c r="AK22" s="87">
        <v>0.57971014492753625</v>
      </c>
      <c r="AL22" s="88">
        <v>0.7246376811594204</v>
      </c>
      <c r="AM22" s="86">
        <v>0.78260869565217406</v>
      </c>
      <c r="AN22" s="87">
        <v>0.75362318840579723</v>
      </c>
      <c r="AO22" s="88">
        <v>0.75362318840579723</v>
      </c>
      <c r="AP22" s="86">
        <v>0.69565217391304346</v>
      </c>
      <c r="AQ22" s="87">
        <v>0.66666666666666663</v>
      </c>
      <c r="AR22" s="88">
        <v>0.69565217391304346</v>
      </c>
      <c r="AS22" s="86">
        <v>0.63768115942028991</v>
      </c>
      <c r="AT22" s="87">
        <v>0.60869565217391308</v>
      </c>
      <c r="AU22" s="88">
        <v>0.55072463768115942</v>
      </c>
      <c r="AV22" s="86">
        <v>0.49275362318840582</v>
      </c>
      <c r="AW22" s="87">
        <v>0.43478260869565222</v>
      </c>
      <c r="AX22" s="89">
        <v>0.37681159420289861</v>
      </c>
      <c r="AY22" s="90"/>
      <c r="AZ22" s="87">
        <f t="shared" si="2"/>
        <v>0.2</v>
      </c>
      <c r="BA22" s="87">
        <f t="shared" si="3"/>
        <v>0.60000000000000009</v>
      </c>
      <c r="BB22" s="87">
        <f t="shared" si="4"/>
        <v>0.75</v>
      </c>
      <c r="BC22" s="87">
        <f t="shared" si="5"/>
        <v>0.70000000000000007</v>
      </c>
      <c r="BD22" s="87">
        <f t="shared" si="6"/>
        <v>0.60000000000000009</v>
      </c>
      <c r="BE22" s="87">
        <f t="shared" si="7"/>
        <v>0.45</v>
      </c>
      <c r="BF22" s="91"/>
      <c r="BG22" s="3" t="s">
        <v>307</v>
      </c>
      <c r="BH22" s="92"/>
      <c r="BI22" s="86">
        <f t="shared" si="14"/>
        <v>8.6956521739130432E-2</v>
      </c>
      <c r="BJ22" s="87">
        <f t="shared" si="14"/>
        <v>0.23188405797101452</v>
      </c>
      <c r="BK22" s="88">
        <f t="shared" si="14"/>
        <v>0.31884057971014496</v>
      </c>
      <c r="BL22" s="86">
        <f t="shared" si="15"/>
        <v>0.43478260869565222</v>
      </c>
      <c r="BM22" s="87">
        <f t="shared" si="15"/>
        <v>0.57971014492753625</v>
      </c>
      <c r="BN22" s="88">
        <f t="shared" si="15"/>
        <v>0.7246376811594204</v>
      </c>
      <c r="BO22" s="86">
        <f t="shared" si="15"/>
        <v>0.78260869565217406</v>
      </c>
      <c r="BP22" s="87">
        <f t="shared" si="15"/>
        <v>0.75362318840579723</v>
      </c>
      <c r="BQ22" s="88">
        <f t="shared" si="15"/>
        <v>0.75362318840579723</v>
      </c>
      <c r="BR22" s="86">
        <f t="shared" si="15"/>
        <v>0.69565217391304346</v>
      </c>
      <c r="BS22" s="87">
        <f t="shared" si="15"/>
        <v>0.66666666666666663</v>
      </c>
      <c r="BT22" s="88">
        <f t="shared" si="15"/>
        <v>0.69565217391304346</v>
      </c>
      <c r="BU22" s="86">
        <f t="shared" si="15"/>
        <v>0.63768115942028991</v>
      </c>
      <c r="BV22" s="87">
        <f t="shared" si="15"/>
        <v>0.60869565217391308</v>
      </c>
      <c r="BW22" s="88">
        <f t="shared" si="15"/>
        <v>0.55072463768115942</v>
      </c>
      <c r="BX22" s="86">
        <f t="shared" si="15"/>
        <v>0.49275362318840582</v>
      </c>
      <c r="BY22" s="87">
        <f t="shared" si="15"/>
        <v>0.43478260869565222</v>
      </c>
      <c r="BZ22" s="89">
        <f t="shared" si="15"/>
        <v>0.37681159420289861</v>
      </c>
      <c r="CA22" s="45"/>
      <c r="CB22" s="87">
        <f t="shared" si="8"/>
        <v>0.2</v>
      </c>
      <c r="CC22" s="87">
        <f t="shared" si="9"/>
        <v>0.60000000000000009</v>
      </c>
      <c r="CD22" s="87">
        <f t="shared" si="10"/>
        <v>0.75</v>
      </c>
      <c r="CE22" s="87">
        <f t="shared" si="11"/>
        <v>0.70000000000000007</v>
      </c>
      <c r="CF22" s="87">
        <f t="shared" si="12"/>
        <v>0.60000000000000009</v>
      </c>
      <c r="CG22" s="87">
        <f t="shared" si="13"/>
        <v>0.45</v>
      </c>
      <c r="CH22" s="1"/>
      <c r="CI22" s="1" t="s">
        <v>307</v>
      </c>
    </row>
    <row r="23" spans="1:87">
      <c r="A23" s="1"/>
      <c r="B23" s="1" t="s">
        <v>473</v>
      </c>
      <c r="C23" s="20" t="s">
        <v>27</v>
      </c>
      <c r="D23" s="23">
        <v>50</v>
      </c>
      <c r="E23" s="22" t="s">
        <v>42</v>
      </c>
      <c r="F23" s="22"/>
      <c r="G23" s="1"/>
      <c r="H23" s="81"/>
      <c r="I23" s="82">
        <f>2.4*1.2</f>
        <v>2.88</v>
      </c>
      <c r="J23" s="83">
        <v>2.4</v>
      </c>
      <c r="K23" s="84">
        <v>1.2</v>
      </c>
      <c r="L23" s="84">
        <v>0.05</v>
      </c>
      <c r="M23" s="84" t="s">
        <v>429</v>
      </c>
      <c r="N23" s="25">
        <v>0.2</v>
      </c>
      <c r="O23" s="26">
        <v>0.3</v>
      </c>
      <c r="P23" s="27">
        <v>0.2</v>
      </c>
      <c r="Q23" s="25">
        <v>0.3</v>
      </c>
      <c r="R23" s="26">
        <v>0.3</v>
      </c>
      <c r="S23" s="27">
        <v>0.5</v>
      </c>
      <c r="T23" s="25">
        <v>0.6</v>
      </c>
      <c r="U23" s="26">
        <v>0.9</v>
      </c>
      <c r="V23" s="27">
        <v>1.2</v>
      </c>
      <c r="W23" s="25">
        <v>1.7</v>
      </c>
      <c r="X23" s="26">
        <v>2</v>
      </c>
      <c r="Y23" s="27">
        <v>2.2999999999999998</v>
      </c>
      <c r="Z23" s="25">
        <v>2.5</v>
      </c>
      <c r="AA23" s="26">
        <v>2.6</v>
      </c>
      <c r="AB23" s="27">
        <v>2.6</v>
      </c>
      <c r="AC23" s="25">
        <v>2.2999999999999998</v>
      </c>
      <c r="AD23" s="26">
        <v>1.8</v>
      </c>
      <c r="AE23" s="28">
        <v>1.6</v>
      </c>
      <c r="AF23" s="85"/>
      <c r="AG23" s="86">
        <v>6.9444444444444448E-2</v>
      </c>
      <c r="AH23" s="87">
        <v>0.10416666666666667</v>
      </c>
      <c r="AI23" s="88">
        <v>6.9444444444444448E-2</v>
      </c>
      <c r="AJ23" s="86">
        <v>0.10416666666666667</v>
      </c>
      <c r="AK23" s="87">
        <v>0.10416666666666667</v>
      </c>
      <c r="AL23" s="88">
        <v>0.1736111111111111</v>
      </c>
      <c r="AM23" s="86">
        <v>0.20833333333333334</v>
      </c>
      <c r="AN23" s="87">
        <v>0.3125</v>
      </c>
      <c r="AO23" s="88">
        <v>0.41666666666666669</v>
      </c>
      <c r="AP23" s="86">
        <v>0.59027777777777779</v>
      </c>
      <c r="AQ23" s="87">
        <v>0.69444444444444442</v>
      </c>
      <c r="AR23" s="88">
        <v>0.79861111111111105</v>
      </c>
      <c r="AS23" s="86">
        <v>0.86805555555555558</v>
      </c>
      <c r="AT23" s="87">
        <v>0.90277777777777779</v>
      </c>
      <c r="AU23" s="88">
        <v>0.90277777777777779</v>
      </c>
      <c r="AV23" s="86">
        <v>0.79861111111111105</v>
      </c>
      <c r="AW23" s="87">
        <v>0.625</v>
      </c>
      <c r="AX23" s="89">
        <v>0.55555555555555558</v>
      </c>
      <c r="AY23" s="90"/>
      <c r="AZ23" s="87">
        <f t="shared" si="2"/>
        <v>0.1</v>
      </c>
      <c r="BA23" s="87">
        <f t="shared" si="3"/>
        <v>0.15000000000000002</v>
      </c>
      <c r="BB23" s="87">
        <f t="shared" si="4"/>
        <v>0.30000000000000004</v>
      </c>
      <c r="BC23" s="87">
        <f t="shared" si="5"/>
        <v>0.70000000000000007</v>
      </c>
      <c r="BD23" s="87">
        <f t="shared" si="6"/>
        <v>0.9</v>
      </c>
      <c r="BE23" s="87">
        <f t="shared" si="7"/>
        <v>0.65</v>
      </c>
      <c r="BF23" s="91"/>
      <c r="BG23" s="3" t="s">
        <v>474</v>
      </c>
      <c r="BH23" s="92"/>
      <c r="BI23" s="86">
        <f t="shared" si="14"/>
        <v>6.9444444444444448E-2</v>
      </c>
      <c r="BJ23" s="87">
        <f t="shared" si="14"/>
        <v>0.10416666666666667</v>
      </c>
      <c r="BK23" s="88">
        <f t="shared" si="14"/>
        <v>6.9444444444444448E-2</v>
      </c>
      <c r="BL23" s="86">
        <f t="shared" si="14"/>
        <v>0.10416666666666667</v>
      </c>
      <c r="BM23" s="87">
        <f t="shared" si="14"/>
        <v>0.10416666666666667</v>
      </c>
      <c r="BN23" s="88">
        <f t="shared" si="14"/>
        <v>0.1736111111111111</v>
      </c>
      <c r="BO23" s="86">
        <f t="shared" si="14"/>
        <v>0.20833333333333334</v>
      </c>
      <c r="BP23" s="87">
        <f t="shared" si="14"/>
        <v>0.3125</v>
      </c>
      <c r="BQ23" s="88">
        <f t="shared" si="14"/>
        <v>0.41666666666666669</v>
      </c>
      <c r="BR23" s="86">
        <f t="shared" si="14"/>
        <v>0.59027777777777779</v>
      </c>
      <c r="BS23" s="87">
        <f t="shared" si="15"/>
        <v>0.69444444444444442</v>
      </c>
      <c r="BT23" s="88">
        <f t="shared" si="15"/>
        <v>0.79861111111111105</v>
      </c>
      <c r="BU23" s="86">
        <f t="shared" si="15"/>
        <v>0.86805555555555558</v>
      </c>
      <c r="BV23" s="87">
        <f t="shared" si="15"/>
        <v>0.90277777777777779</v>
      </c>
      <c r="BW23" s="88">
        <f t="shared" si="15"/>
        <v>0.90277777777777779</v>
      </c>
      <c r="BX23" s="86">
        <f t="shared" si="15"/>
        <v>0.79861111111111105</v>
      </c>
      <c r="BY23" s="87">
        <f t="shared" si="15"/>
        <v>0.625</v>
      </c>
      <c r="BZ23" s="89">
        <f t="shared" si="15"/>
        <v>0.55555555555555558</v>
      </c>
      <c r="CA23" s="45"/>
      <c r="CB23" s="87">
        <f t="shared" si="8"/>
        <v>0.1</v>
      </c>
      <c r="CC23" s="87">
        <f t="shared" si="9"/>
        <v>0.15000000000000002</v>
      </c>
      <c r="CD23" s="87">
        <f t="shared" si="10"/>
        <v>0.30000000000000004</v>
      </c>
      <c r="CE23" s="87">
        <f t="shared" si="11"/>
        <v>0.70000000000000007</v>
      </c>
      <c r="CF23" s="87">
        <f t="shared" si="12"/>
        <v>0.9</v>
      </c>
      <c r="CG23" s="87">
        <f t="shared" si="13"/>
        <v>0.65</v>
      </c>
      <c r="CH23" s="1"/>
      <c r="CI23" s="1" t="s">
        <v>474</v>
      </c>
    </row>
    <row r="24" spans="1:87">
      <c r="A24" s="1"/>
      <c r="B24" s="1" t="s">
        <v>475</v>
      </c>
      <c r="C24" s="20" t="s">
        <v>27</v>
      </c>
      <c r="D24" s="23">
        <v>200</v>
      </c>
      <c r="E24" s="22" t="s">
        <v>42</v>
      </c>
      <c r="F24" s="22"/>
      <c r="G24" s="1"/>
      <c r="H24" s="81"/>
      <c r="I24" s="82">
        <f>2.4*1.2</f>
        <v>2.88</v>
      </c>
      <c r="J24" s="83">
        <v>2.4</v>
      </c>
      <c r="K24" s="84">
        <v>1.2</v>
      </c>
      <c r="L24" s="84">
        <v>0.05</v>
      </c>
      <c r="M24" s="84" t="s">
        <v>429</v>
      </c>
      <c r="N24" s="25">
        <v>0.3</v>
      </c>
      <c r="O24" s="26">
        <v>0.7</v>
      </c>
      <c r="P24" s="27">
        <v>0.6</v>
      </c>
      <c r="Q24" s="25">
        <v>1.2</v>
      </c>
      <c r="R24" s="26">
        <v>1.4</v>
      </c>
      <c r="S24" s="27">
        <v>1.9</v>
      </c>
      <c r="T24" s="25">
        <v>2.1</v>
      </c>
      <c r="U24" s="26">
        <v>2.4</v>
      </c>
      <c r="V24" s="27">
        <v>2.4</v>
      </c>
      <c r="W24" s="25">
        <v>2.2000000000000002</v>
      </c>
      <c r="X24" s="26">
        <v>1.8</v>
      </c>
      <c r="Y24" s="27">
        <v>2</v>
      </c>
      <c r="Z24" s="25">
        <v>2.2000000000000002</v>
      </c>
      <c r="AA24" s="26">
        <v>2.1</v>
      </c>
      <c r="AB24" s="27">
        <v>2.2000000000000002</v>
      </c>
      <c r="AC24" s="25">
        <v>2.1</v>
      </c>
      <c r="AD24" s="26">
        <v>2</v>
      </c>
      <c r="AE24" s="28">
        <v>1.9</v>
      </c>
      <c r="AF24" s="85"/>
      <c r="AG24" s="86">
        <v>0.10416666666666667</v>
      </c>
      <c r="AH24" s="87">
        <v>0.24305555555555555</v>
      </c>
      <c r="AI24" s="88">
        <v>0.20833333333333334</v>
      </c>
      <c r="AJ24" s="86">
        <v>0.41666666666666669</v>
      </c>
      <c r="AK24" s="87">
        <v>0.4861111111111111</v>
      </c>
      <c r="AL24" s="88">
        <v>0.65972222222222221</v>
      </c>
      <c r="AM24" s="86">
        <v>0.72916666666666674</v>
      </c>
      <c r="AN24" s="87">
        <v>0.83333333333333337</v>
      </c>
      <c r="AO24" s="88">
        <v>0.83333333333333337</v>
      </c>
      <c r="AP24" s="86">
        <v>0.76388888888888895</v>
      </c>
      <c r="AQ24" s="87">
        <v>0.625</v>
      </c>
      <c r="AR24" s="88">
        <v>0.69444444444444442</v>
      </c>
      <c r="AS24" s="86">
        <v>0.76388888888888895</v>
      </c>
      <c r="AT24" s="87">
        <v>0.72916666666666674</v>
      </c>
      <c r="AU24" s="88">
        <v>0.76388888888888895</v>
      </c>
      <c r="AV24" s="86">
        <v>0.72916666666666674</v>
      </c>
      <c r="AW24" s="87">
        <v>0.69444444444444442</v>
      </c>
      <c r="AX24" s="89">
        <v>0.65972222222222221</v>
      </c>
      <c r="AY24" s="90"/>
      <c r="AZ24" s="87">
        <f t="shared" si="2"/>
        <v>0.2</v>
      </c>
      <c r="BA24" s="87">
        <f t="shared" si="3"/>
        <v>0.5</v>
      </c>
      <c r="BB24" s="87">
        <f t="shared" si="4"/>
        <v>0.8</v>
      </c>
      <c r="BC24" s="87">
        <f t="shared" si="5"/>
        <v>0.70000000000000007</v>
      </c>
      <c r="BD24" s="87">
        <f t="shared" si="6"/>
        <v>0.75</v>
      </c>
      <c r="BE24" s="87">
        <f t="shared" si="7"/>
        <v>0.70000000000000007</v>
      </c>
      <c r="BF24" s="91"/>
      <c r="BG24" s="3" t="s">
        <v>160</v>
      </c>
      <c r="BH24" s="92"/>
      <c r="BI24" s="86">
        <f t="shared" si="14"/>
        <v>0.10416666666666667</v>
      </c>
      <c r="BJ24" s="87">
        <f t="shared" si="14"/>
        <v>0.24305555555555555</v>
      </c>
      <c r="BK24" s="88">
        <f t="shared" si="14"/>
        <v>0.20833333333333334</v>
      </c>
      <c r="BL24" s="86">
        <f t="shared" si="14"/>
        <v>0.41666666666666669</v>
      </c>
      <c r="BM24" s="87">
        <f t="shared" si="14"/>
        <v>0.4861111111111111</v>
      </c>
      <c r="BN24" s="88">
        <f t="shared" si="14"/>
        <v>0.65972222222222221</v>
      </c>
      <c r="BO24" s="86">
        <f t="shared" si="14"/>
        <v>0.72916666666666674</v>
      </c>
      <c r="BP24" s="87">
        <f t="shared" si="14"/>
        <v>0.83333333333333337</v>
      </c>
      <c r="BQ24" s="88">
        <f t="shared" si="14"/>
        <v>0.83333333333333337</v>
      </c>
      <c r="BR24" s="86">
        <f t="shared" si="14"/>
        <v>0.76388888888888895</v>
      </c>
      <c r="BS24" s="87">
        <f t="shared" si="15"/>
        <v>0.625</v>
      </c>
      <c r="BT24" s="88">
        <f t="shared" si="15"/>
        <v>0.69444444444444442</v>
      </c>
      <c r="BU24" s="86">
        <f t="shared" si="15"/>
        <v>0.76388888888888895</v>
      </c>
      <c r="BV24" s="87">
        <f t="shared" si="15"/>
        <v>0.72916666666666674</v>
      </c>
      <c r="BW24" s="88">
        <f t="shared" si="15"/>
        <v>0.76388888888888895</v>
      </c>
      <c r="BX24" s="86">
        <f t="shared" si="15"/>
        <v>0.72916666666666674</v>
      </c>
      <c r="BY24" s="87">
        <f t="shared" si="15"/>
        <v>0.69444444444444442</v>
      </c>
      <c r="BZ24" s="89">
        <f t="shared" si="15"/>
        <v>0.65972222222222221</v>
      </c>
      <c r="CA24" s="45"/>
      <c r="CB24" s="87">
        <f t="shared" si="8"/>
        <v>0.2</v>
      </c>
      <c r="CC24" s="87">
        <f t="shared" si="9"/>
        <v>0.5</v>
      </c>
      <c r="CD24" s="87">
        <f t="shared" si="10"/>
        <v>0.8</v>
      </c>
      <c r="CE24" s="87">
        <f t="shared" si="11"/>
        <v>0.70000000000000007</v>
      </c>
      <c r="CF24" s="87">
        <f t="shared" si="12"/>
        <v>0.75</v>
      </c>
      <c r="CG24" s="87">
        <f t="shared" si="13"/>
        <v>0.70000000000000007</v>
      </c>
      <c r="CH24" s="1"/>
      <c r="CI24" s="1" t="s">
        <v>160</v>
      </c>
    </row>
    <row r="25" spans="1:87">
      <c r="A25" s="1"/>
      <c r="B25" s="1" t="s">
        <v>476</v>
      </c>
      <c r="C25" s="20" t="s">
        <v>27</v>
      </c>
      <c r="D25" s="23">
        <v>200</v>
      </c>
      <c r="E25" s="22" t="s">
        <v>42</v>
      </c>
      <c r="F25" s="22"/>
      <c r="G25" s="1"/>
      <c r="H25" s="81"/>
      <c r="I25" s="82">
        <f>4.8*0.6</f>
        <v>2.88</v>
      </c>
      <c r="J25" s="83">
        <v>4.8</v>
      </c>
      <c r="K25" s="84">
        <v>0.6</v>
      </c>
      <c r="L25" s="84">
        <v>0.05</v>
      </c>
      <c r="M25" s="84" t="s">
        <v>477</v>
      </c>
      <c r="N25" s="25">
        <v>0.2</v>
      </c>
      <c r="O25" s="26">
        <v>0.5</v>
      </c>
      <c r="P25" s="27">
        <v>1</v>
      </c>
      <c r="Q25" s="25">
        <v>1.4</v>
      </c>
      <c r="R25" s="26">
        <v>1.7</v>
      </c>
      <c r="S25" s="27">
        <v>1.9</v>
      </c>
      <c r="T25" s="25">
        <v>2.4</v>
      </c>
      <c r="U25" s="26">
        <v>2.6</v>
      </c>
      <c r="V25" s="27">
        <v>2.6</v>
      </c>
      <c r="W25" s="25">
        <v>2.2000000000000002</v>
      </c>
      <c r="X25" s="26">
        <v>1.9</v>
      </c>
      <c r="Y25" s="27">
        <v>2.2000000000000002</v>
      </c>
      <c r="Z25" s="25">
        <v>2.4</v>
      </c>
      <c r="AA25" s="26">
        <v>2.2999999999999998</v>
      </c>
      <c r="AB25" s="27">
        <v>2.2999999999999998</v>
      </c>
      <c r="AC25" s="25">
        <v>2.2000000000000002</v>
      </c>
      <c r="AD25" s="26">
        <v>2.1</v>
      </c>
      <c r="AE25" s="28">
        <v>2</v>
      </c>
      <c r="AF25" s="85"/>
      <c r="AG25" s="86">
        <v>6.9444444444444448E-2</v>
      </c>
      <c r="AH25" s="87">
        <v>0.1736111111111111</v>
      </c>
      <c r="AI25" s="88">
        <v>0.34722222222222221</v>
      </c>
      <c r="AJ25" s="86">
        <v>0.4861111111111111</v>
      </c>
      <c r="AK25" s="87">
        <v>0.59027777777777779</v>
      </c>
      <c r="AL25" s="88">
        <v>0.65972222222222221</v>
      </c>
      <c r="AM25" s="86">
        <v>0.83333333333333337</v>
      </c>
      <c r="AN25" s="87">
        <v>0.90277777777777779</v>
      </c>
      <c r="AO25" s="88">
        <v>0.90277777777777779</v>
      </c>
      <c r="AP25" s="86">
        <v>0.76388888888888895</v>
      </c>
      <c r="AQ25" s="87">
        <v>0.65972222222222221</v>
      </c>
      <c r="AR25" s="88">
        <v>0.76388888888888895</v>
      </c>
      <c r="AS25" s="86">
        <v>0.83333333333333337</v>
      </c>
      <c r="AT25" s="87">
        <v>0.79861111111111105</v>
      </c>
      <c r="AU25" s="88">
        <v>0.79861111111111105</v>
      </c>
      <c r="AV25" s="86">
        <v>0.76388888888888895</v>
      </c>
      <c r="AW25" s="87">
        <v>0.72916666666666674</v>
      </c>
      <c r="AX25" s="89">
        <v>0.69444444444444442</v>
      </c>
      <c r="AY25" s="90"/>
      <c r="AZ25" s="87">
        <f t="shared" si="2"/>
        <v>0.2</v>
      </c>
      <c r="BA25" s="87">
        <f t="shared" si="3"/>
        <v>0.60000000000000009</v>
      </c>
      <c r="BB25" s="87">
        <f t="shared" si="4"/>
        <v>0.9</v>
      </c>
      <c r="BC25" s="87">
        <f t="shared" si="5"/>
        <v>0.75</v>
      </c>
      <c r="BD25" s="87">
        <f t="shared" si="6"/>
        <v>0.8</v>
      </c>
      <c r="BE25" s="87">
        <f t="shared" si="7"/>
        <v>0.75</v>
      </c>
      <c r="BF25" s="91"/>
      <c r="BG25" s="3" t="s">
        <v>28</v>
      </c>
      <c r="BH25" s="92"/>
      <c r="BI25" s="86">
        <f t="shared" si="14"/>
        <v>6.9444444444444448E-2</v>
      </c>
      <c r="BJ25" s="87">
        <f t="shared" si="14"/>
        <v>0.1736111111111111</v>
      </c>
      <c r="BK25" s="88">
        <f t="shared" si="14"/>
        <v>0.34722222222222221</v>
      </c>
      <c r="BL25" s="86">
        <f t="shared" si="14"/>
        <v>0.4861111111111111</v>
      </c>
      <c r="BM25" s="87">
        <f t="shared" si="14"/>
        <v>0.59027777777777779</v>
      </c>
      <c r="BN25" s="88">
        <f t="shared" si="14"/>
        <v>0.65972222222222221</v>
      </c>
      <c r="BO25" s="86">
        <f t="shared" si="14"/>
        <v>0.83333333333333337</v>
      </c>
      <c r="BP25" s="87">
        <f t="shared" si="14"/>
        <v>0.90277777777777779</v>
      </c>
      <c r="BQ25" s="88">
        <f t="shared" si="14"/>
        <v>0.90277777777777779</v>
      </c>
      <c r="BR25" s="86">
        <f t="shared" si="14"/>
        <v>0.76388888888888895</v>
      </c>
      <c r="BS25" s="87">
        <f t="shared" si="15"/>
        <v>0.65972222222222221</v>
      </c>
      <c r="BT25" s="88">
        <f t="shared" si="15"/>
        <v>0.76388888888888895</v>
      </c>
      <c r="BU25" s="86">
        <f t="shared" si="15"/>
        <v>0.83333333333333337</v>
      </c>
      <c r="BV25" s="87">
        <f t="shared" si="15"/>
        <v>0.79861111111111105</v>
      </c>
      <c r="BW25" s="88">
        <f t="shared" si="15"/>
        <v>0.79861111111111105</v>
      </c>
      <c r="BX25" s="86">
        <f t="shared" si="15"/>
        <v>0.76388888888888895</v>
      </c>
      <c r="BY25" s="87">
        <f t="shared" si="15"/>
        <v>0.72916666666666674</v>
      </c>
      <c r="BZ25" s="89">
        <f t="shared" si="15"/>
        <v>0.69444444444444442</v>
      </c>
      <c r="CA25" s="45"/>
      <c r="CB25" s="87">
        <f t="shared" si="8"/>
        <v>0.2</v>
      </c>
      <c r="CC25" s="87">
        <f t="shared" si="9"/>
        <v>0.60000000000000009</v>
      </c>
      <c r="CD25" s="87">
        <f t="shared" si="10"/>
        <v>0.9</v>
      </c>
      <c r="CE25" s="87">
        <f t="shared" si="11"/>
        <v>0.75</v>
      </c>
      <c r="CF25" s="87">
        <f t="shared" si="12"/>
        <v>0.8</v>
      </c>
      <c r="CG25" s="87">
        <f t="shared" si="13"/>
        <v>0.75</v>
      </c>
      <c r="CH25" s="1"/>
      <c r="CI25" s="1" t="s">
        <v>28</v>
      </c>
    </row>
    <row r="26" spans="1:87">
      <c r="A26" s="1"/>
      <c r="B26" s="1" t="s">
        <v>478</v>
      </c>
      <c r="C26" s="20" t="s">
        <v>479</v>
      </c>
      <c r="D26" s="23">
        <v>200</v>
      </c>
      <c r="E26" s="22" t="s">
        <v>21</v>
      </c>
      <c r="F26" s="22" t="s">
        <v>480</v>
      </c>
      <c r="G26" s="1"/>
      <c r="H26" s="81"/>
      <c r="I26" s="82">
        <f>3*1.2</f>
        <v>3.5999999999999996</v>
      </c>
      <c r="J26" s="83">
        <v>3</v>
      </c>
      <c r="K26" s="84">
        <v>1.2</v>
      </c>
      <c r="L26" s="84">
        <v>0.05</v>
      </c>
      <c r="M26" s="84" t="s">
        <v>481</v>
      </c>
      <c r="N26" s="25">
        <v>0.5</v>
      </c>
      <c r="O26" s="26">
        <v>0.9</v>
      </c>
      <c r="P26" s="27">
        <v>1.8</v>
      </c>
      <c r="Q26" s="25">
        <v>2.8</v>
      </c>
      <c r="R26" s="26">
        <v>2.8</v>
      </c>
      <c r="S26" s="27">
        <v>3.3</v>
      </c>
      <c r="T26" s="25">
        <v>4.4000000000000004</v>
      </c>
      <c r="U26" s="26">
        <v>5.0999999999999996</v>
      </c>
      <c r="V26" s="27">
        <v>5.4</v>
      </c>
      <c r="W26" s="25">
        <v>5.2</v>
      </c>
      <c r="X26" s="26">
        <v>4.8</v>
      </c>
      <c r="Y26" s="27">
        <v>4.2</v>
      </c>
      <c r="Z26" s="25">
        <v>3.9</v>
      </c>
      <c r="AA26" s="26">
        <v>3.8</v>
      </c>
      <c r="AB26" s="27">
        <v>4.2</v>
      </c>
      <c r="AC26" s="25">
        <v>4.3</v>
      </c>
      <c r="AD26" s="26">
        <v>3.4</v>
      </c>
      <c r="AE26" s="28">
        <v>3</v>
      </c>
      <c r="AF26" s="85"/>
      <c r="AG26" s="86">
        <v>0.1388888888888889</v>
      </c>
      <c r="AH26" s="87">
        <v>0.25000000000000006</v>
      </c>
      <c r="AI26" s="88">
        <v>0.50000000000000011</v>
      </c>
      <c r="AJ26" s="86">
        <v>0.77777777777777779</v>
      </c>
      <c r="AK26" s="87">
        <v>0.77777777777777779</v>
      </c>
      <c r="AL26" s="88">
        <v>0.91666666666666674</v>
      </c>
      <c r="AM26" s="86">
        <v>1.2222222222222225</v>
      </c>
      <c r="AN26" s="87">
        <v>1.4166666666666667</v>
      </c>
      <c r="AO26" s="88">
        <v>1.5000000000000002</v>
      </c>
      <c r="AP26" s="86">
        <v>1.4444444444444446</v>
      </c>
      <c r="AQ26" s="87">
        <v>1.3333333333333335</v>
      </c>
      <c r="AR26" s="88">
        <v>1.1666666666666667</v>
      </c>
      <c r="AS26" s="86">
        <v>1.0833333333333335</v>
      </c>
      <c r="AT26" s="87">
        <v>1.0555555555555556</v>
      </c>
      <c r="AU26" s="88">
        <v>1.1666666666666667</v>
      </c>
      <c r="AV26" s="86">
        <v>1.1944444444444444</v>
      </c>
      <c r="AW26" s="87">
        <v>0.94444444444444453</v>
      </c>
      <c r="AX26" s="89">
        <v>0.83333333333333337</v>
      </c>
      <c r="AY26" s="90"/>
      <c r="AZ26" s="87">
        <f t="shared" si="2"/>
        <v>0.30000000000000004</v>
      </c>
      <c r="BA26" s="87">
        <f t="shared" si="3"/>
        <v>0.8</v>
      </c>
      <c r="BB26" s="87">
        <f t="shared" si="4"/>
        <v>1.4000000000000001</v>
      </c>
      <c r="BC26" s="87">
        <f t="shared" si="5"/>
        <v>1.3</v>
      </c>
      <c r="BD26" s="87">
        <f t="shared" si="6"/>
        <v>1.1000000000000001</v>
      </c>
      <c r="BE26" s="87">
        <f t="shared" si="7"/>
        <v>1</v>
      </c>
      <c r="BF26" s="91"/>
      <c r="BG26" s="3" t="s">
        <v>69</v>
      </c>
      <c r="BH26" s="92"/>
      <c r="BI26" s="86">
        <f t="shared" si="14"/>
        <v>0.1388888888888889</v>
      </c>
      <c r="BJ26" s="87">
        <f t="shared" si="14"/>
        <v>0.25000000000000006</v>
      </c>
      <c r="BK26" s="88">
        <f t="shared" si="14"/>
        <v>0.50000000000000011</v>
      </c>
      <c r="BL26" s="86">
        <f t="shared" si="14"/>
        <v>0.77777777777777779</v>
      </c>
      <c r="BM26" s="87">
        <f t="shared" si="14"/>
        <v>0.77777777777777779</v>
      </c>
      <c r="BN26" s="88">
        <f t="shared" si="14"/>
        <v>0.91666666666666674</v>
      </c>
      <c r="BO26" s="86">
        <f t="shared" si="14"/>
        <v>1</v>
      </c>
      <c r="BP26" s="87">
        <f t="shared" si="14"/>
        <v>1</v>
      </c>
      <c r="BQ26" s="88">
        <f t="shared" si="14"/>
        <v>1</v>
      </c>
      <c r="BR26" s="86">
        <f t="shared" si="14"/>
        <v>1</v>
      </c>
      <c r="BS26" s="87">
        <f t="shared" si="15"/>
        <v>1</v>
      </c>
      <c r="BT26" s="88">
        <f t="shared" si="15"/>
        <v>1</v>
      </c>
      <c r="BU26" s="86">
        <f t="shared" si="15"/>
        <v>1</v>
      </c>
      <c r="BV26" s="87">
        <f t="shared" si="15"/>
        <v>1</v>
      </c>
      <c r="BW26" s="88">
        <f t="shared" si="15"/>
        <v>1</v>
      </c>
      <c r="BX26" s="86">
        <f t="shared" si="15"/>
        <v>1</v>
      </c>
      <c r="BY26" s="87">
        <f t="shared" si="15"/>
        <v>0.94444444444444453</v>
      </c>
      <c r="BZ26" s="89">
        <f t="shared" si="15"/>
        <v>0.83333333333333337</v>
      </c>
      <c r="CA26" s="45"/>
      <c r="CB26" s="87">
        <f t="shared" si="8"/>
        <v>0.30000000000000004</v>
      </c>
      <c r="CC26" s="87">
        <f t="shared" si="9"/>
        <v>0.8</v>
      </c>
      <c r="CD26" s="87">
        <f t="shared" si="10"/>
        <v>1</v>
      </c>
      <c r="CE26" s="87">
        <f t="shared" si="11"/>
        <v>1</v>
      </c>
      <c r="CF26" s="87">
        <f t="shared" si="12"/>
        <v>1</v>
      </c>
      <c r="CG26" s="87">
        <f t="shared" si="13"/>
        <v>0.95000000000000007</v>
      </c>
      <c r="CH26" s="1"/>
      <c r="CI26" s="1" t="s">
        <v>69</v>
      </c>
    </row>
    <row r="27" spans="1:87">
      <c r="A27" s="1"/>
      <c r="B27" s="1" t="s">
        <v>482</v>
      </c>
      <c r="C27" s="20" t="s">
        <v>479</v>
      </c>
      <c r="D27" s="23">
        <v>400</v>
      </c>
      <c r="E27" s="22" t="s">
        <v>21</v>
      </c>
      <c r="F27" s="22" t="s">
        <v>480</v>
      </c>
      <c r="G27" s="1"/>
      <c r="H27" s="81"/>
      <c r="I27" s="82">
        <f>3*1.2</f>
        <v>3.5999999999999996</v>
      </c>
      <c r="J27" s="83">
        <v>3</v>
      </c>
      <c r="K27" s="84">
        <v>1.2</v>
      </c>
      <c r="L27" s="84">
        <v>0.05</v>
      </c>
      <c r="M27" s="84" t="s">
        <v>481</v>
      </c>
      <c r="N27" s="25">
        <v>0.5</v>
      </c>
      <c r="O27" s="26">
        <v>1</v>
      </c>
      <c r="P27" s="27">
        <v>2.5</v>
      </c>
      <c r="Q27" s="25">
        <v>3</v>
      </c>
      <c r="R27" s="26">
        <v>2.8</v>
      </c>
      <c r="S27" s="27">
        <v>3.2</v>
      </c>
      <c r="T27" s="25">
        <v>4.0999999999999996</v>
      </c>
      <c r="U27" s="26">
        <v>4.5</v>
      </c>
      <c r="V27" s="27">
        <v>5.4</v>
      </c>
      <c r="W27" s="25">
        <v>5.8</v>
      </c>
      <c r="X27" s="26">
        <v>5.3</v>
      </c>
      <c r="Y27" s="27">
        <v>4.5999999999999996</v>
      </c>
      <c r="Z27" s="25">
        <v>4.3</v>
      </c>
      <c r="AA27" s="26">
        <v>4.5</v>
      </c>
      <c r="AB27" s="27">
        <v>4.8</v>
      </c>
      <c r="AC27" s="25">
        <v>5</v>
      </c>
      <c r="AD27" s="26">
        <v>4</v>
      </c>
      <c r="AE27" s="28">
        <v>3.4</v>
      </c>
      <c r="AF27" s="85"/>
      <c r="AG27" s="86">
        <v>0.13888888888888901</v>
      </c>
      <c r="AH27" s="87">
        <v>0.27777777777777779</v>
      </c>
      <c r="AI27" s="88">
        <v>0.69444444444444453</v>
      </c>
      <c r="AJ27" s="86">
        <v>0.83333333333333337</v>
      </c>
      <c r="AK27" s="87">
        <v>0.77777777777777779</v>
      </c>
      <c r="AL27" s="88">
        <v>0.88888888888888906</v>
      </c>
      <c r="AM27" s="86">
        <v>1.1388888888888888</v>
      </c>
      <c r="AN27" s="87">
        <v>1.2500000000000002</v>
      </c>
      <c r="AO27" s="88">
        <v>1.5000000000000002</v>
      </c>
      <c r="AP27" s="86">
        <v>1.6111111111111112</v>
      </c>
      <c r="AQ27" s="87">
        <v>1.4722222222222223</v>
      </c>
      <c r="AR27" s="88">
        <v>1.2777777777777779</v>
      </c>
      <c r="AS27" s="86">
        <v>1.1944444444444444</v>
      </c>
      <c r="AT27" s="87">
        <v>1.2500000000000002</v>
      </c>
      <c r="AU27" s="88">
        <v>1.3333333333333335</v>
      </c>
      <c r="AV27" s="86">
        <v>1.3888888888888891</v>
      </c>
      <c r="AW27" s="87">
        <v>1.1111111111111112</v>
      </c>
      <c r="AX27" s="89">
        <v>0.94444444444444453</v>
      </c>
      <c r="AY27" s="90"/>
      <c r="AZ27" s="87">
        <f t="shared" si="2"/>
        <v>0.35000000000000003</v>
      </c>
      <c r="BA27" s="87">
        <f t="shared" si="3"/>
        <v>0.85000000000000009</v>
      </c>
      <c r="BB27" s="87">
        <f t="shared" si="4"/>
        <v>1.3</v>
      </c>
      <c r="BC27" s="87">
        <f t="shared" si="5"/>
        <v>1.4500000000000002</v>
      </c>
      <c r="BD27" s="87">
        <f t="shared" si="6"/>
        <v>1.25</v>
      </c>
      <c r="BE27" s="87">
        <f t="shared" si="7"/>
        <v>1.1500000000000001</v>
      </c>
      <c r="BF27" s="91"/>
      <c r="BG27" s="3" t="s">
        <v>69</v>
      </c>
      <c r="BH27" s="92"/>
      <c r="BI27" s="86">
        <f t="shared" si="14"/>
        <v>0.13888888888888901</v>
      </c>
      <c r="BJ27" s="87">
        <f t="shared" si="14"/>
        <v>0.27777777777777779</v>
      </c>
      <c r="BK27" s="88">
        <f t="shared" si="14"/>
        <v>0.69444444444444453</v>
      </c>
      <c r="BL27" s="86">
        <f t="shared" si="14"/>
        <v>0.83333333333333337</v>
      </c>
      <c r="BM27" s="87">
        <f t="shared" si="14"/>
        <v>0.77777777777777779</v>
      </c>
      <c r="BN27" s="88">
        <f t="shared" si="14"/>
        <v>0.88888888888888906</v>
      </c>
      <c r="BO27" s="86">
        <f t="shared" si="14"/>
        <v>1</v>
      </c>
      <c r="BP27" s="87">
        <f t="shared" si="14"/>
        <v>1</v>
      </c>
      <c r="BQ27" s="88">
        <f t="shared" si="14"/>
        <v>1</v>
      </c>
      <c r="BR27" s="86">
        <f t="shared" si="14"/>
        <v>1</v>
      </c>
      <c r="BS27" s="87">
        <f t="shared" si="15"/>
        <v>1</v>
      </c>
      <c r="BT27" s="88">
        <f t="shared" si="15"/>
        <v>1</v>
      </c>
      <c r="BU27" s="86">
        <f t="shared" si="15"/>
        <v>1</v>
      </c>
      <c r="BV27" s="87">
        <f t="shared" si="15"/>
        <v>1</v>
      </c>
      <c r="BW27" s="88">
        <f t="shared" si="15"/>
        <v>1</v>
      </c>
      <c r="BX27" s="86">
        <f t="shared" si="15"/>
        <v>1</v>
      </c>
      <c r="BY27" s="87">
        <f t="shared" si="15"/>
        <v>1</v>
      </c>
      <c r="BZ27" s="89">
        <f t="shared" si="15"/>
        <v>0.94444444444444453</v>
      </c>
      <c r="CA27" s="45"/>
      <c r="CB27" s="87">
        <f t="shared" si="8"/>
        <v>0.35000000000000003</v>
      </c>
      <c r="CC27" s="87">
        <f t="shared" si="9"/>
        <v>0.85000000000000009</v>
      </c>
      <c r="CD27" s="87">
        <f t="shared" si="10"/>
        <v>1</v>
      </c>
      <c r="CE27" s="87">
        <f t="shared" si="11"/>
        <v>1</v>
      </c>
      <c r="CF27" s="87">
        <f t="shared" si="12"/>
        <v>1</v>
      </c>
      <c r="CG27" s="87">
        <f t="shared" si="13"/>
        <v>1</v>
      </c>
      <c r="CH27" s="1"/>
      <c r="CI27" s="1" t="s">
        <v>69</v>
      </c>
    </row>
    <row r="28" spans="1:87">
      <c r="A28" s="1"/>
      <c r="B28" s="1" t="s">
        <v>483</v>
      </c>
      <c r="C28" s="20" t="s">
        <v>27</v>
      </c>
      <c r="D28" s="23">
        <v>200</v>
      </c>
      <c r="E28" s="22" t="s">
        <v>42</v>
      </c>
      <c r="F28" s="22" t="s">
        <v>21</v>
      </c>
      <c r="G28" s="1" t="s">
        <v>484</v>
      </c>
      <c r="H28" s="81">
        <f>3*1.78*0.07/(3*0.9)</f>
        <v>0.13844444444444445</v>
      </c>
      <c r="I28" s="82">
        <f>3*0.9</f>
        <v>2.7</v>
      </c>
      <c r="J28" s="83">
        <v>3</v>
      </c>
      <c r="K28" s="84">
        <v>0.9</v>
      </c>
      <c r="L28" s="84">
        <v>0.05</v>
      </c>
      <c r="M28" s="84" t="s">
        <v>458</v>
      </c>
      <c r="N28" s="25">
        <v>0.3</v>
      </c>
      <c r="O28" s="26">
        <v>0.5</v>
      </c>
      <c r="P28" s="27">
        <v>0.8</v>
      </c>
      <c r="Q28" s="25">
        <v>1.3</v>
      </c>
      <c r="R28" s="26">
        <v>1.5</v>
      </c>
      <c r="S28" s="27">
        <v>2</v>
      </c>
      <c r="T28" s="25">
        <v>2.1</v>
      </c>
      <c r="U28" s="26">
        <v>2.2999999999999998</v>
      </c>
      <c r="V28" s="27">
        <v>2.4</v>
      </c>
      <c r="W28" s="25">
        <v>2.1</v>
      </c>
      <c r="X28" s="26">
        <v>1.8</v>
      </c>
      <c r="Y28" s="27">
        <v>2</v>
      </c>
      <c r="Z28" s="25">
        <v>2.1</v>
      </c>
      <c r="AA28" s="26">
        <v>2</v>
      </c>
      <c r="AB28" s="27">
        <v>1.9</v>
      </c>
      <c r="AC28" s="25">
        <v>1.9</v>
      </c>
      <c r="AD28" s="26">
        <v>1.8</v>
      </c>
      <c r="AE28" s="28">
        <v>1.7</v>
      </c>
      <c r="AF28" s="85"/>
      <c r="AG28" s="86">
        <v>0.1111111111111111</v>
      </c>
      <c r="AH28" s="87">
        <v>0.18518518518518517</v>
      </c>
      <c r="AI28" s="88">
        <v>0.29629629629629628</v>
      </c>
      <c r="AJ28" s="86">
        <v>0.48148148148148145</v>
      </c>
      <c r="AK28" s="87">
        <v>0.55555555555555547</v>
      </c>
      <c r="AL28" s="88">
        <v>0.7407407407407407</v>
      </c>
      <c r="AM28" s="86">
        <v>0.77777777777777779</v>
      </c>
      <c r="AN28" s="87">
        <v>0.85185185185185175</v>
      </c>
      <c r="AO28" s="88">
        <v>0.88888888888888884</v>
      </c>
      <c r="AP28" s="86">
        <v>0.77777777777777779</v>
      </c>
      <c r="AQ28" s="87">
        <v>0.66666666666666663</v>
      </c>
      <c r="AR28" s="88">
        <v>0.7407407407407407</v>
      </c>
      <c r="AS28" s="86">
        <v>0.77777777777777779</v>
      </c>
      <c r="AT28" s="87">
        <v>0.7407407407407407</v>
      </c>
      <c r="AU28" s="88">
        <v>0.70370370370370361</v>
      </c>
      <c r="AV28" s="86">
        <v>0.70370370370370361</v>
      </c>
      <c r="AW28" s="87">
        <v>0.66666666666666663</v>
      </c>
      <c r="AX28" s="89">
        <v>0.62962962962962954</v>
      </c>
      <c r="AY28" s="90"/>
      <c r="AZ28" s="87">
        <f t="shared" si="2"/>
        <v>0.2</v>
      </c>
      <c r="BA28" s="87">
        <f t="shared" si="3"/>
        <v>0.60000000000000009</v>
      </c>
      <c r="BB28" s="87">
        <f t="shared" si="4"/>
        <v>0.85000000000000009</v>
      </c>
      <c r="BC28" s="87">
        <f t="shared" si="5"/>
        <v>0.75</v>
      </c>
      <c r="BD28" s="87">
        <f t="shared" si="6"/>
        <v>0.75</v>
      </c>
      <c r="BE28" s="87">
        <f t="shared" si="7"/>
        <v>0.65</v>
      </c>
      <c r="BF28" s="91"/>
      <c r="BG28" s="3" t="s">
        <v>160</v>
      </c>
      <c r="BH28" s="92"/>
      <c r="BI28" s="86">
        <f t="shared" si="14"/>
        <v>0.1111111111111111</v>
      </c>
      <c r="BJ28" s="87">
        <f t="shared" si="14"/>
        <v>0.18518518518518517</v>
      </c>
      <c r="BK28" s="88">
        <f t="shared" si="14"/>
        <v>0.29629629629629628</v>
      </c>
      <c r="BL28" s="86">
        <f t="shared" si="14"/>
        <v>0.48148148148148145</v>
      </c>
      <c r="BM28" s="87">
        <f t="shared" si="14"/>
        <v>0.55555555555555547</v>
      </c>
      <c r="BN28" s="88">
        <f t="shared" si="14"/>
        <v>0.7407407407407407</v>
      </c>
      <c r="BO28" s="86">
        <f t="shared" si="14"/>
        <v>0.77777777777777779</v>
      </c>
      <c r="BP28" s="87">
        <f t="shared" si="14"/>
        <v>0.85185185185185175</v>
      </c>
      <c r="BQ28" s="88">
        <f t="shared" si="14"/>
        <v>0.88888888888888884</v>
      </c>
      <c r="BR28" s="86">
        <f t="shared" si="14"/>
        <v>0.77777777777777779</v>
      </c>
      <c r="BS28" s="87">
        <f t="shared" si="15"/>
        <v>0.66666666666666663</v>
      </c>
      <c r="BT28" s="88">
        <f t="shared" si="15"/>
        <v>0.7407407407407407</v>
      </c>
      <c r="BU28" s="86">
        <f t="shared" si="15"/>
        <v>0.77777777777777779</v>
      </c>
      <c r="BV28" s="87">
        <f t="shared" si="15"/>
        <v>0.7407407407407407</v>
      </c>
      <c r="BW28" s="88">
        <f t="shared" si="15"/>
        <v>0.70370370370370361</v>
      </c>
      <c r="BX28" s="86">
        <f t="shared" si="15"/>
        <v>0.70370370370370361</v>
      </c>
      <c r="BY28" s="87">
        <f t="shared" si="15"/>
        <v>0.66666666666666663</v>
      </c>
      <c r="BZ28" s="89">
        <f t="shared" si="15"/>
        <v>0.62962962962962954</v>
      </c>
      <c r="CA28" s="45"/>
      <c r="CB28" s="87">
        <f t="shared" si="8"/>
        <v>0.2</v>
      </c>
      <c r="CC28" s="87">
        <f t="shared" si="9"/>
        <v>0.60000000000000009</v>
      </c>
      <c r="CD28" s="87">
        <f t="shared" si="10"/>
        <v>0.85000000000000009</v>
      </c>
      <c r="CE28" s="87">
        <f t="shared" si="11"/>
        <v>0.75</v>
      </c>
      <c r="CF28" s="87">
        <f t="shared" si="12"/>
        <v>0.75</v>
      </c>
      <c r="CG28" s="87">
        <f t="shared" si="13"/>
        <v>0.65</v>
      </c>
      <c r="CH28" s="1"/>
      <c r="CI28" s="1" t="s">
        <v>160</v>
      </c>
    </row>
    <row r="29" spans="1:87">
      <c r="A29" s="1"/>
      <c r="B29" s="1" t="s">
        <v>485</v>
      </c>
      <c r="C29" s="20" t="s">
        <v>27</v>
      </c>
      <c r="D29" s="23">
        <v>200</v>
      </c>
      <c r="E29" s="22" t="s">
        <v>42</v>
      </c>
      <c r="F29" s="22" t="s">
        <v>486</v>
      </c>
      <c r="G29" s="1" t="s">
        <v>487</v>
      </c>
      <c r="H29" s="81">
        <f>(8*2.8*0.075)/(3*0.9)</f>
        <v>0.62222222222222212</v>
      </c>
      <c r="I29" s="82">
        <f>3*0.9</f>
        <v>2.7</v>
      </c>
      <c r="J29" s="83">
        <v>3</v>
      </c>
      <c r="K29" s="84">
        <v>0.9</v>
      </c>
      <c r="L29" s="84">
        <v>0.05</v>
      </c>
      <c r="M29" s="84" t="s">
        <v>458</v>
      </c>
      <c r="N29" s="25">
        <v>0.3</v>
      </c>
      <c r="O29" s="26">
        <v>0.7</v>
      </c>
      <c r="P29" s="27">
        <v>1.2</v>
      </c>
      <c r="Q29" s="25">
        <v>1.7</v>
      </c>
      <c r="R29" s="26">
        <v>1.9</v>
      </c>
      <c r="S29" s="27">
        <v>2.5</v>
      </c>
      <c r="T29" s="25">
        <v>2.8</v>
      </c>
      <c r="U29" s="26">
        <v>3</v>
      </c>
      <c r="V29" s="27">
        <v>3</v>
      </c>
      <c r="W29" s="25">
        <v>2.7</v>
      </c>
      <c r="X29" s="26">
        <v>2.4</v>
      </c>
      <c r="Y29" s="27">
        <v>2.7</v>
      </c>
      <c r="Z29" s="25">
        <v>2.6</v>
      </c>
      <c r="AA29" s="26">
        <v>2.6</v>
      </c>
      <c r="AB29" s="27">
        <v>2.5</v>
      </c>
      <c r="AC29" s="25">
        <v>2.4</v>
      </c>
      <c r="AD29" s="26">
        <v>2.2999999999999998</v>
      </c>
      <c r="AE29" s="28">
        <v>2.2000000000000002</v>
      </c>
      <c r="AF29" s="85"/>
      <c r="AG29" s="86">
        <v>0.1111111111111111</v>
      </c>
      <c r="AH29" s="87">
        <v>0.25925925925925924</v>
      </c>
      <c r="AI29" s="88">
        <v>0.44444444444444442</v>
      </c>
      <c r="AJ29" s="86">
        <v>0.62962962962962954</v>
      </c>
      <c r="AK29" s="87">
        <v>0.70370370370370361</v>
      </c>
      <c r="AL29" s="88">
        <v>0.92592592592592582</v>
      </c>
      <c r="AM29" s="86">
        <v>1.037037037037037</v>
      </c>
      <c r="AN29" s="87">
        <v>1.1111111111111109</v>
      </c>
      <c r="AO29" s="88">
        <v>1.1111111111111109</v>
      </c>
      <c r="AP29" s="86">
        <v>1</v>
      </c>
      <c r="AQ29" s="87">
        <v>0.88888888888888884</v>
      </c>
      <c r="AR29" s="88">
        <v>1</v>
      </c>
      <c r="AS29" s="86">
        <v>0.96296296296296291</v>
      </c>
      <c r="AT29" s="87">
        <v>0.96296296296296291</v>
      </c>
      <c r="AU29" s="88">
        <v>0.92592592592592582</v>
      </c>
      <c r="AV29" s="86">
        <v>0.88888888888888884</v>
      </c>
      <c r="AW29" s="87">
        <v>0.85185185185185175</v>
      </c>
      <c r="AX29" s="89">
        <v>0.81481481481481488</v>
      </c>
      <c r="AY29" s="90"/>
      <c r="AZ29" s="87">
        <f t="shared" si="2"/>
        <v>0.25</v>
      </c>
      <c r="BA29" s="87">
        <f t="shared" si="3"/>
        <v>0.75</v>
      </c>
      <c r="BB29" s="87">
        <f t="shared" si="4"/>
        <v>1.1000000000000001</v>
      </c>
      <c r="BC29" s="87">
        <f t="shared" si="5"/>
        <v>0.95000000000000007</v>
      </c>
      <c r="BD29" s="87">
        <f t="shared" si="6"/>
        <v>0.95000000000000007</v>
      </c>
      <c r="BE29" s="87">
        <f t="shared" si="7"/>
        <v>0.85000000000000009</v>
      </c>
      <c r="BF29" s="91"/>
      <c r="BG29" s="3" t="s">
        <v>69</v>
      </c>
      <c r="BH29" s="92"/>
      <c r="BI29" s="86">
        <f t="shared" si="14"/>
        <v>0.1111111111111111</v>
      </c>
      <c r="BJ29" s="87">
        <f t="shared" si="14"/>
        <v>0.25925925925925924</v>
      </c>
      <c r="BK29" s="88">
        <f t="shared" si="14"/>
        <v>0.44444444444444442</v>
      </c>
      <c r="BL29" s="86">
        <f t="shared" si="14"/>
        <v>0.62962962962962954</v>
      </c>
      <c r="BM29" s="87">
        <f t="shared" si="14"/>
        <v>0.70370370370370361</v>
      </c>
      <c r="BN29" s="88">
        <f t="shared" si="14"/>
        <v>0.92592592592592582</v>
      </c>
      <c r="BO29" s="86">
        <f t="shared" si="14"/>
        <v>1</v>
      </c>
      <c r="BP29" s="87">
        <f t="shared" si="14"/>
        <v>1</v>
      </c>
      <c r="BQ29" s="88">
        <f t="shared" si="14"/>
        <v>1</v>
      </c>
      <c r="BR29" s="86">
        <f t="shared" si="14"/>
        <v>1</v>
      </c>
      <c r="BS29" s="87">
        <f t="shared" si="15"/>
        <v>0.88888888888888884</v>
      </c>
      <c r="BT29" s="88">
        <f t="shared" si="15"/>
        <v>1</v>
      </c>
      <c r="BU29" s="86">
        <f t="shared" si="15"/>
        <v>0.96296296296296291</v>
      </c>
      <c r="BV29" s="87">
        <f t="shared" si="15"/>
        <v>0.96296296296296291</v>
      </c>
      <c r="BW29" s="88">
        <f t="shared" si="15"/>
        <v>0.92592592592592582</v>
      </c>
      <c r="BX29" s="86">
        <f t="shared" si="15"/>
        <v>0.88888888888888884</v>
      </c>
      <c r="BY29" s="87">
        <f t="shared" si="15"/>
        <v>0.85185185185185175</v>
      </c>
      <c r="BZ29" s="89">
        <f t="shared" si="15"/>
        <v>0.81481481481481488</v>
      </c>
      <c r="CA29" s="45"/>
      <c r="CB29" s="87">
        <f t="shared" si="8"/>
        <v>0.25</v>
      </c>
      <c r="CC29" s="87">
        <f t="shared" si="9"/>
        <v>0.75</v>
      </c>
      <c r="CD29" s="87">
        <f t="shared" si="10"/>
        <v>1</v>
      </c>
      <c r="CE29" s="87">
        <f t="shared" si="11"/>
        <v>0.95000000000000007</v>
      </c>
      <c r="CF29" s="87">
        <f t="shared" si="12"/>
        <v>0.95000000000000007</v>
      </c>
      <c r="CG29" s="87">
        <f t="shared" si="13"/>
        <v>0.85000000000000009</v>
      </c>
      <c r="CH29" s="1"/>
      <c r="CI29" s="1" t="s">
        <v>69</v>
      </c>
    </row>
    <row r="30" spans="1:87">
      <c r="A30" s="1"/>
      <c r="B30" s="1" t="s">
        <v>488</v>
      </c>
      <c r="C30" s="20" t="s">
        <v>27</v>
      </c>
      <c r="D30" s="23" t="s">
        <v>489</v>
      </c>
      <c r="E30" s="22" t="s">
        <v>42</v>
      </c>
      <c r="F30" s="22" t="s">
        <v>490</v>
      </c>
      <c r="G30" s="1"/>
      <c r="H30" s="81"/>
      <c r="I30" s="82">
        <f>1.98*0.99</f>
        <v>1.9601999999999999</v>
      </c>
      <c r="J30" s="83">
        <v>1.98</v>
      </c>
      <c r="K30" s="84">
        <v>0.99</v>
      </c>
      <c r="L30" s="84">
        <v>0.05</v>
      </c>
      <c r="M30" s="84" t="s">
        <v>491</v>
      </c>
      <c r="N30" s="25">
        <v>0.9</v>
      </c>
      <c r="O30" s="26">
        <v>1.2</v>
      </c>
      <c r="P30" s="27">
        <v>1.9</v>
      </c>
      <c r="Q30" s="25">
        <v>2.2000000000000002</v>
      </c>
      <c r="R30" s="26">
        <v>2.7</v>
      </c>
      <c r="S30" s="27">
        <v>2.6</v>
      </c>
      <c r="T30" s="25">
        <v>2.8</v>
      </c>
      <c r="U30" s="26">
        <v>2.7</v>
      </c>
      <c r="V30" s="27">
        <v>2.6</v>
      </c>
      <c r="W30" s="25">
        <v>2.5</v>
      </c>
      <c r="X30" s="26">
        <v>2.4</v>
      </c>
      <c r="Y30" s="27">
        <v>2.2999999999999998</v>
      </c>
      <c r="Z30" s="25">
        <v>2.2000000000000002</v>
      </c>
      <c r="AA30" s="26">
        <v>2.1</v>
      </c>
      <c r="AB30" s="27">
        <v>2.1</v>
      </c>
      <c r="AC30" s="25">
        <v>2.1</v>
      </c>
      <c r="AD30" s="26">
        <v>2</v>
      </c>
      <c r="AE30" s="28">
        <v>2</v>
      </c>
      <c r="AF30" s="85"/>
      <c r="AG30" s="86">
        <f>N30/I30</f>
        <v>0.45913682277318646</v>
      </c>
      <c r="AH30" s="87">
        <f>O30/I30</f>
        <v>0.61218243036424858</v>
      </c>
      <c r="AI30" s="88">
        <f>P30/I30</f>
        <v>0.96928884807672688</v>
      </c>
      <c r="AJ30" s="86">
        <f>Q30/I30</f>
        <v>1.1223344556677892</v>
      </c>
      <c r="AK30" s="87">
        <f>R30/I30</f>
        <v>1.3774104683195594</v>
      </c>
      <c r="AL30" s="88">
        <f>S30/I30</f>
        <v>1.3263952657892053</v>
      </c>
      <c r="AM30" s="86">
        <f>T30/I30</f>
        <v>1.4284256708499132</v>
      </c>
      <c r="AN30" s="87">
        <f>U30/I30</f>
        <v>1.3774104683195594</v>
      </c>
      <c r="AO30" s="88">
        <f>V30/I30</f>
        <v>1.3263952657892053</v>
      </c>
      <c r="AP30" s="86">
        <f>W30/I30</f>
        <v>1.2753800632588512</v>
      </c>
      <c r="AQ30" s="87">
        <f>X30/I30</f>
        <v>1.2243648607284972</v>
      </c>
      <c r="AR30" s="88">
        <f>Y30/I30</f>
        <v>1.1733496581981431</v>
      </c>
      <c r="AS30" s="86">
        <f>Z30/I30</f>
        <v>1.1223344556677892</v>
      </c>
      <c r="AT30" s="87">
        <f>AA30/I30</f>
        <v>1.0713192531374349</v>
      </c>
      <c r="AU30" s="88">
        <f>AB30/I30</f>
        <v>1.0713192531374349</v>
      </c>
      <c r="AV30" s="86">
        <f>AC30/I30</f>
        <v>1.0713192531374349</v>
      </c>
      <c r="AW30" s="87">
        <f>AD30/I30</f>
        <v>1.0203040506070808</v>
      </c>
      <c r="AX30" s="89">
        <f>AE30/I30</f>
        <v>1.0203040506070808</v>
      </c>
      <c r="AY30" s="90"/>
      <c r="AZ30" s="87">
        <f t="shared" si="2"/>
        <v>0.70000000000000007</v>
      </c>
      <c r="BA30" s="87">
        <f>ROUND(AVERAGE(AJ30:AL30)/0.05,0)*0.05</f>
        <v>1.3</v>
      </c>
      <c r="BB30" s="87">
        <f>ROUND(AVERAGE(AM30:AO30)/0.05,0)*0.05</f>
        <v>1.4000000000000001</v>
      </c>
      <c r="BC30" s="87">
        <f>ROUND(AVERAGE(AP30:AR30)/0.05,0)*0.05</f>
        <v>1.2000000000000002</v>
      </c>
      <c r="BD30" s="87">
        <f>ROUND(AVERAGE(AS30:AU30)/0.05,0)*0.05</f>
        <v>1.1000000000000001</v>
      </c>
      <c r="BE30" s="87">
        <f>ROUND(AVERAGE(AV30:AX30)/0.05,0)*0.05</f>
        <v>1.05</v>
      </c>
      <c r="BF30" s="91"/>
      <c r="BG30" s="3" t="s">
        <v>72</v>
      </c>
      <c r="BH30" s="92"/>
      <c r="BI30" s="86">
        <f t="shared" si="14"/>
        <v>0.45913682277318646</v>
      </c>
      <c r="BJ30" s="87">
        <f t="shared" si="14"/>
        <v>0.61218243036424858</v>
      </c>
      <c r="BK30" s="88">
        <f t="shared" si="14"/>
        <v>0.96928884807672688</v>
      </c>
      <c r="BL30" s="86">
        <f t="shared" si="14"/>
        <v>1</v>
      </c>
      <c r="BM30" s="87">
        <f t="shared" si="14"/>
        <v>1</v>
      </c>
      <c r="BN30" s="88">
        <f t="shared" si="14"/>
        <v>1</v>
      </c>
      <c r="BO30" s="86">
        <f t="shared" si="14"/>
        <v>1</v>
      </c>
      <c r="BP30" s="87">
        <f t="shared" si="14"/>
        <v>1</v>
      </c>
      <c r="BQ30" s="88">
        <f t="shared" si="14"/>
        <v>1</v>
      </c>
      <c r="BR30" s="86">
        <f t="shared" si="14"/>
        <v>1</v>
      </c>
      <c r="BS30" s="87">
        <f t="shared" si="14"/>
        <v>1</v>
      </c>
      <c r="BT30" s="88">
        <f t="shared" si="14"/>
        <v>1</v>
      </c>
      <c r="BU30" s="86">
        <f t="shared" si="14"/>
        <v>1</v>
      </c>
      <c r="BV30" s="87">
        <f t="shared" si="14"/>
        <v>1</v>
      </c>
      <c r="BW30" s="88">
        <f t="shared" si="14"/>
        <v>1</v>
      </c>
      <c r="BX30" s="86">
        <f t="shared" si="14"/>
        <v>1</v>
      </c>
      <c r="BY30" s="87">
        <f t="shared" si="15"/>
        <v>1</v>
      </c>
      <c r="BZ30" s="89">
        <f t="shared" si="15"/>
        <v>1</v>
      </c>
      <c r="CA30" s="45"/>
      <c r="CB30" s="87">
        <f>IF(AVERAGE(BI30:BK30)&lt;1.01,ROUND(AVERAGE(BI30:BK30)/0.05,0)*0.05,1)</f>
        <v>0.70000000000000007</v>
      </c>
      <c r="CC30" s="87">
        <f>IF(AVERAGE(BL30:BN30)&lt;1.01,ROUND(AVERAGE(BL30:BN30)/0.05,0)*0.05,1)</f>
        <v>1</v>
      </c>
      <c r="CD30" s="87">
        <f>IF(AVERAGE(BO30:BQ30)&lt;1.01,ROUND(AVERAGE(BO30:BQ30)/0.05,0)*0.05,1)</f>
        <v>1</v>
      </c>
      <c r="CE30" s="87">
        <f>IF(AVERAGE(BR30:BT30)&lt;1.01,ROUND(AVERAGE(BR30:BT30)/0.05,0)*0.05,1)</f>
        <v>1</v>
      </c>
      <c r="CF30" s="87">
        <f>IF(AVERAGE(BU30:BW30)&lt;1.01,ROUND(AVERAGE(BU30:BW30)/0.05,0)*0.05,1)</f>
        <v>1</v>
      </c>
      <c r="CG30" s="87">
        <f>IF(AVERAGE(BX30:BZ30)&lt;1.01,ROUND(AVERAGE(BX30:BZ30)/0.05,0)*0.05,1)</f>
        <v>1</v>
      </c>
      <c r="CH30" s="1"/>
      <c r="CI30" s="1" t="s">
        <v>72</v>
      </c>
    </row>
    <row r="31" spans="1:87">
      <c r="A31" s="1"/>
      <c r="B31" s="1" t="s">
        <v>492</v>
      </c>
      <c r="C31" s="20" t="s">
        <v>96</v>
      </c>
      <c r="D31" s="23" t="s">
        <v>489</v>
      </c>
      <c r="E31" s="22" t="s">
        <v>42</v>
      </c>
      <c r="F31" s="22" t="s">
        <v>493</v>
      </c>
      <c r="G31" s="1"/>
      <c r="H31" s="81"/>
      <c r="I31" s="82">
        <f>1.98*0.99</f>
        <v>1.9601999999999999</v>
      </c>
      <c r="J31" s="83">
        <v>1.98</v>
      </c>
      <c r="K31" s="84">
        <v>0.99</v>
      </c>
      <c r="L31" s="84">
        <v>0.05</v>
      </c>
      <c r="M31" s="84" t="s">
        <v>491</v>
      </c>
      <c r="N31" s="25">
        <v>1</v>
      </c>
      <c r="O31" s="26">
        <v>1.1000000000000001</v>
      </c>
      <c r="P31" s="27">
        <v>1.4</v>
      </c>
      <c r="Q31" s="25">
        <v>1.8</v>
      </c>
      <c r="R31" s="26">
        <v>1.9</v>
      </c>
      <c r="S31" s="27">
        <v>2</v>
      </c>
      <c r="T31" s="25">
        <v>2</v>
      </c>
      <c r="U31" s="26">
        <v>2</v>
      </c>
      <c r="V31" s="27">
        <v>2</v>
      </c>
      <c r="W31" s="25">
        <v>2.1</v>
      </c>
      <c r="X31" s="26">
        <v>2.1</v>
      </c>
      <c r="Y31" s="27">
        <v>2.1</v>
      </c>
      <c r="Z31" s="25">
        <v>2</v>
      </c>
      <c r="AA31" s="26">
        <v>1.8</v>
      </c>
      <c r="AB31" s="27">
        <v>1.8</v>
      </c>
      <c r="AC31" s="25">
        <v>1.8</v>
      </c>
      <c r="AD31" s="26">
        <v>1.6</v>
      </c>
      <c r="AE31" s="28">
        <v>1.5</v>
      </c>
      <c r="AF31" s="85"/>
      <c r="AG31" s="86">
        <f>N31/I31</f>
        <v>0.51015202530354042</v>
      </c>
      <c r="AH31" s="87">
        <f>O31/I31</f>
        <v>0.56116722783389461</v>
      </c>
      <c r="AI31" s="88">
        <f>P31/I31</f>
        <v>0.71421283542495662</v>
      </c>
      <c r="AJ31" s="86">
        <f>Q31/I31</f>
        <v>0.91827364554637292</v>
      </c>
      <c r="AK31" s="87">
        <f>R31/I31</f>
        <v>0.96928884807672688</v>
      </c>
      <c r="AL31" s="88">
        <f>S31/I31</f>
        <v>1.0203040506070808</v>
      </c>
      <c r="AM31" s="86">
        <f>T31/I31</f>
        <v>1.0203040506070808</v>
      </c>
      <c r="AN31" s="87">
        <f>U31/I31</f>
        <v>1.0203040506070808</v>
      </c>
      <c r="AO31" s="88">
        <f>V31/I31</f>
        <v>1.0203040506070808</v>
      </c>
      <c r="AP31" s="86">
        <f>W31/I31</f>
        <v>1.0713192531374349</v>
      </c>
      <c r="AQ31" s="87">
        <f>X31/I31</f>
        <v>1.0713192531374349</v>
      </c>
      <c r="AR31" s="88">
        <f>Y31/I31</f>
        <v>1.0713192531374349</v>
      </c>
      <c r="AS31" s="86">
        <f>Z31/I31</f>
        <v>1.0203040506070808</v>
      </c>
      <c r="AT31" s="87">
        <f>AA31/I31</f>
        <v>0.91827364554637292</v>
      </c>
      <c r="AU31" s="88">
        <f>AB31/I31</f>
        <v>0.91827364554637292</v>
      </c>
      <c r="AV31" s="86">
        <f>AC31/I31</f>
        <v>0.91827364554637292</v>
      </c>
      <c r="AW31" s="87">
        <f>AD31/I31</f>
        <v>0.81624324048566477</v>
      </c>
      <c r="AX31" s="89">
        <f>AE31/I31</f>
        <v>0.76522803795531069</v>
      </c>
      <c r="AY31" s="90"/>
      <c r="AZ31" s="87">
        <f>ROUND(AVERAGE(AG31:AI31)/0.05,0)*0.05</f>
        <v>0.60000000000000009</v>
      </c>
      <c r="BA31" s="87">
        <f t="shared" si="3"/>
        <v>0.95000000000000007</v>
      </c>
      <c r="BB31" s="87">
        <f t="shared" si="4"/>
        <v>1</v>
      </c>
      <c r="BC31" s="87">
        <f t="shared" si="5"/>
        <v>1.05</v>
      </c>
      <c r="BD31" s="87">
        <f t="shared" si="6"/>
        <v>0.95000000000000007</v>
      </c>
      <c r="BE31" s="87">
        <f t="shared" si="7"/>
        <v>0.85000000000000009</v>
      </c>
      <c r="BF31" s="91"/>
      <c r="BG31" s="3" t="s">
        <v>72</v>
      </c>
      <c r="BH31" s="92"/>
      <c r="BI31" s="86">
        <f t="shared" si="14"/>
        <v>0.51015202530354042</v>
      </c>
      <c r="BJ31" s="87">
        <f t="shared" si="14"/>
        <v>0.56116722783389461</v>
      </c>
      <c r="BK31" s="88">
        <f t="shared" si="14"/>
        <v>0.71421283542495662</v>
      </c>
      <c r="BL31" s="86">
        <f t="shared" si="14"/>
        <v>0.91827364554637292</v>
      </c>
      <c r="BM31" s="87">
        <f t="shared" si="14"/>
        <v>0.96928884807672688</v>
      </c>
      <c r="BN31" s="88">
        <f t="shared" si="14"/>
        <v>1</v>
      </c>
      <c r="BO31" s="86">
        <f t="shared" si="14"/>
        <v>1</v>
      </c>
      <c r="BP31" s="87">
        <f t="shared" si="14"/>
        <v>1</v>
      </c>
      <c r="BQ31" s="88">
        <f t="shared" si="14"/>
        <v>1</v>
      </c>
      <c r="BR31" s="86">
        <f t="shared" si="14"/>
        <v>1</v>
      </c>
      <c r="BS31" s="87">
        <f t="shared" si="15"/>
        <v>1</v>
      </c>
      <c r="BT31" s="88">
        <f t="shared" si="15"/>
        <v>1</v>
      </c>
      <c r="BU31" s="86">
        <f t="shared" si="15"/>
        <v>1</v>
      </c>
      <c r="BV31" s="87">
        <f t="shared" si="15"/>
        <v>0.91827364554637292</v>
      </c>
      <c r="BW31" s="88">
        <f t="shared" si="15"/>
        <v>0.91827364554637292</v>
      </c>
      <c r="BX31" s="86">
        <f t="shared" si="15"/>
        <v>0.91827364554637292</v>
      </c>
      <c r="BY31" s="87">
        <f t="shared" si="15"/>
        <v>0.81624324048566477</v>
      </c>
      <c r="BZ31" s="89">
        <f t="shared" si="15"/>
        <v>0.76522803795531069</v>
      </c>
      <c r="CA31" s="45"/>
      <c r="CB31" s="87">
        <f t="shared" si="8"/>
        <v>0.60000000000000009</v>
      </c>
      <c r="CC31" s="87">
        <f t="shared" si="9"/>
        <v>0.95000000000000007</v>
      </c>
      <c r="CD31" s="87">
        <f t="shared" si="10"/>
        <v>1</v>
      </c>
      <c r="CE31" s="87">
        <f t="shared" si="11"/>
        <v>1</v>
      </c>
      <c r="CF31" s="87">
        <f t="shared" si="12"/>
        <v>0.95000000000000007</v>
      </c>
      <c r="CG31" s="87">
        <f t="shared" si="13"/>
        <v>0.85000000000000009</v>
      </c>
      <c r="CH31" s="1"/>
      <c r="CI31" s="1" t="s">
        <v>72</v>
      </c>
    </row>
    <row r="32" spans="1:87">
      <c r="A32" s="1"/>
      <c r="B32" s="1" t="s">
        <v>494</v>
      </c>
      <c r="C32" s="20" t="s">
        <v>27</v>
      </c>
      <c r="D32" s="23">
        <v>200</v>
      </c>
      <c r="E32" s="22" t="s">
        <v>42</v>
      </c>
      <c r="F32" s="22" t="s">
        <v>21</v>
      </c>
      <c r="G32" s="22"/>
      <c r="H32" s="58"/>
      <c r="I32" s="82">
        <v>4.05</v>
      </c>
      <c r="J32" s="83">
        <v>3</v>
      </c>
      <c r="K32" s="84">
        <v>1.35</v>
      </c>
      <c r="L32" s="84">
        <v>0.05</v>
      </c>
      <c r="M32" s="84" t="s">
        <v>467</v>
      </c>
      <c r="N32" s="25">
        <v>0.3</v>
      </c>
      <c r="O32" s="26">
        <v>0.7</v>
      </c>
      <c r="P32" s="27">
        <v>1.1000000000000001</v>
      </c>
      <c r="Q32" s="25">
        <v>1.7</v>
      </c>
      <c r="R32" s="26">
        <v>2.2000000000000002</v>
      </c>
      <c r="S32" s="27">
        <v>2.7</v>
      </c>
      <c r="T32" s="25">
        <v>3.2</v>
      </c>
      <c r="U32" s="26">
        <v>3.5</v>
      </c>
      <c r="V32" s="27">
        <v>3.6</v>
      </c>
      <c r="W32" s="25">
        <v>3.1</v>
      </c>
      <c r="X32" s="26">
        <v>2.6</v>
      </c>
      <c r="Y32" s="27">
        <v>3</v>
      </c>
      <c r="Z32" s="25">
        <v>3.3</v>
      </c>
      <c r="AA32" s="26">
        <v>3.1</v>
      </c>
      <c r="AB32" s="27">
        <v>3.3</v>
      </c>
      <c r="AC32" s="25">
        <v>3.2</v>
      </c>
      <c r="AD32" s="26">
        <v>3.1</v>
      </c>
      <c r="AE32" s="28">
        <v>2.9</v>
      </c>
      <c r="AF32" s="85"/>
      <c r="AG32" s="86">
        <f t="shared" ref="AG32:AG48" si="16">N32/I32</f>
        <v>7.407407407407407E-2</v>
      </c>
      <c r="AH32" s="87">
        <f t="shared" ref="AH32:AH48" si="17">O32/I32</f>
        <v>0.1728395061728395</v>
      </c>
      <c r="AI32" s="88">
        <f t="shared" ref="AI32:AI48" si="18">P32/I32</f>
        <v>0.27160493827160498</v>
      </c>
      <c r="AJ32" s="86">
        <f t="shared" ref="AJ32:AJ48" si="19">Q32/I32</f>
        <v>0.41975308641975312</v>
      </c>
      <c r="AK32" s="87">
        <f t="shared" ref="AK32:AK48" si="20">R32/I32</f>
        <v>0.54320987654320996</v>
      </c>
      <c r="AL32" s="88">
        <f t="shared" ref="AL32:AL48" si="21">S32/I32</f>
        <v>0.66666666666666674</v>
      </c>
      <c r="AM32" s="86">
        <f t="shared" ref="AM32:AM48" si="22">T32/I32</f>
        <v>0.79012345679012352</v>
      </c>
      <c r="AN32" s="87">
        <f t="shared" ref="AN32:AN48" si="23">U32/I32</f>
        <v>0.86419753086419759</v>
      </c>
      <c r="AO32" s="88">
        <f t="shared" ref="AO32:AO48" si="24">V32/I32</f>
        <v>0.88888888888888895</v>
      </c>
      <c r="AP32" s="86">
        <f t="shared" ref="AP32:AP48" si="25">W32/I32</f>
        <v>0.76543209876543217</v>
      </c>
      <c r="AQ32" s="87">
        <f t="shared" ref="AQ32:AQ48" si="26">X32/I32</f>
        <v>0.64197530864197538</v>
      </c>
      <c r="AR32" s="88">
        <f t="shared" ref="AR32:AR48" si="27">Y32/I32</f>
        <v>0.74074074074074081</v>
      </c>
      <c r="AS32" s="86">
        <f t="shared" ref="AS32:AS48" si="28">Z32/I32</f>
        <v>0.81481481481481477</v>
      </c>
      <c r="AT32" s="87">
        <f t="shared" ref="AT32:AT48" si="29">AA32/I32</f>
        <v>0.76543209876543217</v>
      </c>
      <c r="AU32" s="88">
        <f t="shared" ref="AU32:AU48" si="30">AB32/I32</f>
        <v>0.81481481481481477</v>
      </c>
      <c r="AV32" s="86">
        <f t="shared" ref="AV32:AV48" si="31">AC32/I32</f>
        <v>0.79012345679012352</v>
      </c>
      <c r="AW32" s="87">
        <f t="shared" ref="AW32:AW48" si="32">AD32/I32</f>
        <v>0.76543209876543217</v>
      </c>
      <c r="AX32" s="89">
        <f t="shared" ref="AX32:AX48" si="33">AE32/I32</f>
        <v>0.71604938271604934</v>
      </c>
      <c r="AY32" s="90"/>
      <c r="AZ32" s="87">
        <f t="shared" ref="AZ32:AZ48" si="34">ROUND(AVERAGE(AG32:AI32)/0.05,0)*0.05</f>
        <v>0.15000000000000002</v>
      </c>
      <c r="BA32" s="87">
        <f t="shared" si="3"/>
        <v>0.55000000000000004</v>
      </c>
      <c r="BB32" s="87">
        <f t="shared" si="4"/>
        <v>0.85000000000000009</v>
      </c>
      <c r="BC32" s="87">
        <f t="shared" si="5"/>
        <v>0.70000000000000007</v>
      </c>
      <c r="BD32" s="87">
        <f t="shared" si="6"/>
        <v>0.8</v>
      </c>
      <c r="BE32" s="87">
        <f t="shared" si="7"/>
        <v>0.75</v>
      </c>
      <c r="BF32" s="91"/>
      <c r="BG32" s="3" t="s">
        <v>160</v>
      </c>
      <c r="BH32" s="92"/>
      <c r="BI32" s="86">
        <f t="shared" si="14"/>
        <v>7.407407407407407E-2</v>
      </c>
      <c r="BJ32" s="87">
        <f t="shared" si="14"/>
        <v>0.1728395061728395</v>
      </c>
      <c r="BK32" s="88">
        <f t="shared" si="14"/>
        <v>0.27160493827160498</v>
      </c>
      <c r="BL32" s="86">
        <f t="shared" si="14"/>
        <v>0.41975308641975312</v>
      </c>
      <c r="BM32" s="87">
        <f t="shared" si="14"/>
        <v>0.54320987654320996</v>
      </c>
      <c r="BN32" s="88">
        <f t="shared" si="14"/>
        <v>0.66666666666666674</v>
      </c>
      <c r="BO32" s="86">
        <f t="shared" si="14"/>
        <v>0.79012345679012352</v>
      </c>
      <c r="BP32" s="87">
        <f t="shared" si="14"/>
        <v>0.86419753086419759</v>
      </c>
      <c r="BQ32" s="88">
        <f t="shared" si="14"/>
        <v>0.88888888888888895</v>
      </c>
      <c r="BR32" s="86">
        <f t="shared" si="14"/>
        <v>0.76543209876543217</v>
      </c>
      <c r="BS32" s="87">
        <f t="shared" si="15"/>
        <v>0.64197530864197538</v>
      </c>
      <c r="BT32" s="88">
        <f t="shared" si="15"/>
        <v>0.74074074074074081</v>
      </c>
      <c r="BU32" s="86">
        <f t="shared" si="15"/>
        <v>0.81481481481481477</v>
      </c>
      <c r="BV32" s="87">
        <f t="shared" si="15"/>
        <v>0.76543209876543217</v>
      </c>
      <c r="BW32" s="88">
        <f t="shared" si="15"/>
        <v>0.81481481481481477</v>
      </c>
      <c r="BX32" s="86">
        <f t="shared" si="15"/>
        <v>0.79012345679012352</v>
      </c>
      <c r="BY32" s="87">
        <f t="shared" si="15"/>
        <v>0.76543209876543217</v>
      </c>
      <c r="BZ32" s="89">
        <f t="shared" si="15"/>
        <v>0.71604938271604934</v>
      </c>
      <c r="CA32" s="45"/>
      <c r="CB32" s="87">
        <f t="shared" si="8"/>
        <v>0.15000000000000002</v>
      </c>
      <c r="CC32" s="87">
        <f t="shared" si="9"/>
        <v>0.55000000000000004</v>
      </c>
      <c r="CD32" s="87">
        <f t="shared" si="10"/>
        <v>0.85000000000000009</v>
      </c>
      <c r="CE32" s="87">
        <f t="shared" si="11"/>
        <v>0.70000000000000007</v>
      </c>
      <c r="CF32" s="87">
        <f t="shared" si="12"/>
        <v>0.8</v>
      </c>
      <c r="CG32" s="87">
        <f t="shared" si="13"/>
        <v>0.75</v>
      </c>
      <c r="CH32" s="1"/>
      <c r="CI32" s="1" t="s">
        <v>160</v>
      </c>
    </row>
    <row r="33" spans="1:87">
      <c r="A33" s="1"/>
      <c r="B33" s="1" t="s">
        <v>495</v>
      </c>
      <c r="C33" s="20" t="s">
        <v>496</v>
      </c>
      <c r="D33" s="23">
        <v>200</v>
      </c>
      <c r="E33" s="22" t="s">
        <v>21</v>
      </c>
      <c r="F33" s="22" t="s">
        <v>497</v>
      </c>
      <c r="G33" s="22" t="s">
        <v>498</v>
      </c>
      <c r="H33" s="81">
        <v>0.5</v>
      </c>
      <c r="I33" s="82">
        <v>2.7</v>
      </c>
      <c r="J33" s="83">
        <v>3</v>
      </c>
      <c r="K33" s="84">
        <v>0.9</v>
      </c>
      <c r="L33" s="84">
        <v>0.05</v>
      </c>
      <c r="M33" s="84" t="s">
        <v>458</v>
      </c>
      <c r="N33" s="25">
        <v>0.2</v>
      </c>
      <c r="O33" s="26">
        <v>0.5</v>
      </c>
      <c r="P33" s="27">
        <v>1</v>
      </c>
      <c r="Q33" s="25">
        <v>1.5</v>
      </c>
      <c r="R33" s="26">
        <v>2</v>
      </c>
      <c r="S33" s="27">
        <v>2.7</v>
      </c>
      <c r="T33" s="25">
        <v>3.1</v>
      </c>
      <c r="U33" s="26">
        <v>3.2</v>
      </c>
      <c r="V33" s="27">
        <v>3.3</v>
      </c>
      <c r="W33" s="25">
        <v>3.3</v>
      </c>
      <c r="X33" s="26">
        <v>3.3</v>
      </c>
      <c r="Y33" s="27">
        <v>3.2</v>
      </c>
      <c r="Z33" s="25">
        <v>2.9</v>
      </c>
      <c r="AA33" s="26">
        <v>2.7</v>
      </c>
      <c r="AB33" s="27">
        <v>2.4</v>
      </c>
      <c r="AC33" s="25">
        <v>2.2999999999999998</v>
      </c>
      <c r="AD33" s="26">
        <v>2.1</v>
      </c>
      <c r="AE33" s="28">
        <v>2</v>
      </c>
      <c r="AF33" s="85"/>
      <c r="AG33" s="86">
        <f t="shared" si="16"/>
        <v>7.407407407407407E-2</v>
      </c>
      <c r="AH33" s="87">
        <f t="shared" si="17"/>
        <v>0.18518518518518517</v>
      </c>
      <c r="AI33" s="88">
        <f t="shared" si="18"/>
        <v>0.37037037037037035</v>
      </c>
      <c r="AJ33" s="86">
        <f t="shared" si="19"/>
        <v>0.55555555555555547</v>
      </c>
      <c r="AK33" s="87">
        <f t="shared" si="20"/>
        <v>0.7407407407407407</v>
      </c>
      <c r="AL33" s="88">
        <f t="shared" si="21"/>
        <v>1</v>
      </c>
      <c r="AM33" s="86">
        <f t="shared" si="22"/>
        <v>1.1481481481481481</v>
      </c>
      <c r="AN33" s="87">
        <f t="shared" si="23"/>
        <v>1.1851851851851851</v>
      </c>
      <c r="AO33" s="88">
        <f t="shared" si="24"/>
        <v>1.2222222222222221</v>
      </c>
      <c r="AP33" s="86">
        <f t="shared" si="25"/>
        <v>1.2222222222222221</v>
      </c>
      <c r="AQ33" s="87">
        <f t="shared" si="26"/>
        <v>1.2222222222222221</v>
      </c>
      <c r="AR33" s="88">
        <f t="shared" si="27"/>
        <v>1.1851851851851851</v>
      </c>
      <c r="AS33" s="86">
        <f t="shared" si="28"/>
        <v>1.074074074074074</v>
      </c>
      <c r="AT33" s="87">
        <f t="shared" si="29"/>
        <v>1</v>
      </c>
      <c r="AU33" s="88">
        <f t="shared" si="30"/>
        <v>0.88888888888888884</v>
      </c>
      <c r="AV33" s="86">
        <f t="shared" si="31"/>
        <v>0.85185185185185175</v>
      </c>
      <c r="AW33" s="87">
        <f t="shared" si="32"/>
        <v>0.77777777777777779</v>
      </c>
      <c r="AX33" s="89">
        <f t="shared" si="33"/>
        <v>0.7407407407407407</v>
      </c>
      <c r="AY33" s="90"/>
      <c r="AZ33" s="87">
        <f t="shared" si="34"/>
        <v>0.2</v>
      </c>
      <c r="BA33" s="87">
        <f t="shared" si="3"/>
        <v>0.75</v>
      </c>
      <c r="BB33" s="87">
        <f t="shared" si="4"/>
        <v>1.2000000000000002</v>
      </c>
      <c r="BC33" s="87">
        <f t="shared" si="5"/>
        <v>1.2000000000000002</v>
      </c>
      <c r="BD33" s="87">
        <f t="shared" si="6"/>
        <v>1</v>
      </c>
      <c r="BE33" s="87">
        <f t="shared" si="7"/>
        <v>0.8</v>
      </c>
      <c r="BF33" s="91"/>
      <c r="BG33" s="3" t="s">
        <v>69</v>
      </c>
      <c r="BH33" s="92"/>
      <c r="BI33" s="86">
        <f t="shared" si="14"/>
        <v>7.407407407407407E-2</v>
      </c>
      <c r="BJ33" s="87">
        <f t="shared" si="14"/>
        <v>0.18518518518518517</v>
      </c>
      <c r="BK33" s="88">
        <f t="shared" si="14"/>
        <v>0.37037037037037035</v>
      </c>
      <c r="BL33" s="86">
        <f t="shared" si="14"/>
        <v>0.55555555555555547</v>
      </c>
      <c r="BM33" s="87">
        <f t="shared" si="14"/>
        <v>0.7407407407407407</v>
      </c>
      <c r="BN33" s="88">
        <f t="shared" si="14"/>
        <v>1</v>
      </c>
      <c r="BO33" s="86">
        <f t="shared" si="14"/>
        <v>1</v>
      </c>
      <c r="BP33" s="87">
        <f t="shared" si="14"/>
        <v>1</v>
      </c>
      <c r="BQ33" s="88">
        <f t="shared" si="14"/>
        <v>1</v>
      </c>
      <c r="BR33" s="86">
        <f t="shared" si="14"/>
        <v>1</v>
      </c>
      <c r="BS33" s="87">
        <f t="shared" si="14"/>
        <v>1</v>
      </c>
      <c r="BT33" s="88">
        <f t="shared" si="14"/>
        <v>1</v>
      </c>
      <c r="BU33" s="86">
        <f t="shared" si="14"/>
        <v>1</v>
      </c>
      <c r="BV33" s="87">
        <f t="shared" si="14"/>
        <v>1</v>
      </c>
      <c r="BW33" s="88">
        <f t="shared" si="14"/>
        <v>0.88888888888888884</v>
      </c>
      <c r="BX33" s="86">
        <f t="shared" si="14"/>
        <v>0.85185185185185175</v>
      </c>
      <c r="BY33" s="87">
        <f t="shared" si="15"/>
        <v>0.77777777777777779</v>
      </c>
      <c r="BZ33" s="89">
        <f t="shared" si="15"/>
        <v>0.7407407407407407</v>
      </c>
      <c r="CA33" s="45"/>
      <c r="CB33" s="87">
        <f t="shared" si="8"/>
        <v>0.2</v>
      </c>
      <c r="CC33" s="87">
        <f t="shared" si="9"/>
        <v>0.75</v>
      </c>
      <c r="CD33" s="87">
        <f t="shared" si="10"/>
        <v>1</v>
      </c>
      <c r="CE33" s="87">
        <f t="shared" si="11"/>
        <v>1</v>
      </c>
      <c r="CF33" s="87">
        <f t="shared" si="12"/>
        <v>0.95000000000000007</v>
      </c>
      <c r="CG33" s="87">
        <f t="shared" si="13"/>
        <v>0.8</v>
      </c>
      <c r="CH33" s="1"/>
      <c r="CI33" s="1" t="s">
        <v>69</v>
      </c>
    </row>
    <row r="34" spans="1:87">
      <c r="A34" s="1"/>
      <c r="B34" s="1" t="s">
        <v>499</v>
      </c>
      <c r="C34" s="20" t="s">
        <v>496</v>
      </c>
      <c r="D34" s="23">
        <v>200</v>
      </c>
      <c r="E34" s="22" t="s">
        <v>42</v>
      </c>
      <c r="F34" s="22" t="s">
        <v>500</v>
      </c>
      <c r="G34" s="22" t="s">
        <v>498</v>
      </c>
      <c r="H34" s="81">
        <v>0.5</v>
      </c>
      <c r="I34" s="82">
        <v>2.7</v>
      </c>
      <c r="J34" s="83">
        <v>3</v>
      </c>
      <c r="K34" s="84">
        <v>0.9</v>
      </c>
      <c r="L34" s="84">
        <v>0.05</v>
      </c>
      <c r="M34" s="84" t="s">
        <v>458</v>
      </c>
      <c r="N34" s="25">
        <v>0.6</v>
      </c>
      <c r="O34" s="26">
        <v>1.1000000000000001</v>
      </c>
      <c r="P34" s="27">
        <v>1.9</v>
      </c>
      <c r="Q34" s="25">
        <v>2.2000000000000002</v>
      </c>
      <c r="R34" s="26">
        <v>2.6</v>
      </c>
      <c r="S34" s="27">
        <v>3</v>
      </c>
      <c r="T34" s="25">
        <v>3.4</v>
      </c>
      <c r="U34" s="26">
        <v>3.5</v>
      </c>
      <c r="V34" s="27">
        <v>3.6</v>
      </c>
      <c r="W34" s="25">
        <v>3.4</v>
      </c>
      <c r="X34" s="26">
        <v>3.4</v>
      </c>
      <c r="Y34" s="27">
        <v>3.3</v>
      </c>
      <c r="Z34" s="25">
        <v>3.1</v>
      </c>
      <c r="AA34" s="26">
        <v>2.8</v>
      </c>
      <c r="AB34" s="27">
        <v>2.5</v>
      </c>
      <c r="AC34" s="25">
        <v>2.4</v>
      </c>
      <c r="AD34" s="26">
        <v>2.2999999999999998</v>
      </c>
      <c r="AE34" s="28">
        <v>2.2999999999999998</v>
      </c>
      <c r="AF34" s="85"/>
      <c r="AG34" s="86">
        <f t="shared" si="16"/>
        <v>0.22222222222222221</v>
      </c>
      <c r="AH34" s="87">
        <f t="shared" si="17"/>
        <v>0.40740740740740744</v>
      </c>
      <c r="AI34" s="88">
        <f t="shared" si="18"/>
        <v>0.70370370370370361</v>
      </c>
      <c r="AJ34" s="86">
        <f t="shared" si="19"/>
        <v>0.81481481481481488</v>
      </c>
      <c r="AK34" s="87">
        <f t="shared" si="20"/>
        <v>0.96296296296296291</v>
      </c>
      <c r="AL34" s="88">
        <f t="shared" si="21"/>
        <v>1.1111111111111109</v>
      </c>
      <c r="AM34" s="86">
        <f t="shared" si="22"/>
        <v>1.2592592592592591</v>
      </c>
      <c r="AN34" s="87">
        <f t="shared" si="23"/>
        <v>1.2962962962962963</v>
      </c>
      <c r="AO34" s="88">
        <f t="shared" si="24"/>
        <v>1.3333333333333333</v>
      </c>
      <c r="AP34" s="86">
        <f t="shared" si="25"/>
        <v>1.2592592592592591</v>
      </c>
      <c r="AQ34" s="87">
        <f t="shared" si="26"/>
        <v>1.2592592592592591</v>
      </c>
      <c r="AR34" s="88">
        <f t="shared" si="27"/>
        <v>1.2222222222222221</v>
      </c>
      <c r="AS34" s="86">
        <f t="shared" si="28"/>
        <v>1.1481481481481481</v>
      </c>
      <c r="AT34" s="87">
        <f t="shared" si="29"/>
        <v>1.037037037037037</v>
      </c>
      <c r="AU34" s="88">
        <f t="shared" si="30"/>
        <v>0.92592592592592582</v>
      </c>
      <c r="AV34" s="86">
        <f t="shared" si="31"/>
        <v>0.88888888888888884</v>
      </c>
      <c r="AW34" s="87">
        <f t="shared" si="32"/>
        <v>0.85185185185185175</v>
      </c>
      <c r="AX34" s="89">
        <f t="shared" si="33"/>
        <v>0.85185185185185175</v>
      </c>
      <c r="AY34" s="90"/>
      <c r="AZ34" s="87">
        <f t="shared" si="34"/>
        <v>0.45</v>
      </c>
      <c r="BA34" s="87">
        <f t="shared" si="3"/>
        <v>0.95000000000000007</v>
      </c>
      <c r="BB34" s="87">
        <f t="shared" si="4"/>
        <v>1.3</v>
      </c>
      <c r="BC34" s="87">
        <f t="shared" si="5"/>
        <v>1.25</v>
      </c>
      <c r="BD34" s="87">
        <f t="shared" si="6"/>
        <v>1.05</v>
      </c>
      <c r="BE34" s="87">
        <f t="shared" si="7"/>
        <v>0.85000000000000009</v>
      </c>
      <c r="BF34" s="91"/>
      <c r="BG34" s="3" t="s">
        <v>72</v>
      </c>
      <c r="BH34" s="92"/>
      <c r="BI34" s="86">
        <f t="shared" ref="BI34:BX46" si="35">IF(AG34&lt;1.01,AG34,1)</f>
        <v>0.22222222222222221</v>
      </c>
      <c r="BJ34" s="87">
        <f t="shared" si="35"/>
        <v>0.40740740740740744</v>
      </c>
      <c r="BK34" s="88">
        <f t="shared" si="35"/>
        <v>0.70370370370370361</v>
      </c>
      <c r="BL34" s="86">
        <f t="shared" si="35"/>
        <v>0.81481481481481488</v>
      </c>
      <c r="BM34" s="87">
        <f t="shared" si="35"/>
        <v>0.96296296296296291</v>
      </c>
      <c r="BN34" s="88">
        <f t="shared" si="35"/>
        <v>1</v>
      </c>
      <c r="BO34" s="86">
        <f t="shared" si="35"/>
        <v>1</v>
      </c>
      <c r="BP34" s="87">
        <f t="shared" si="35"/>
        <v>1</v>
      </c>
      <c r="BQ34" s="88">
        <f t="shared" si="35"/>
        <v>1</v>
      </c>
      <c r="BR34" s="86">
        <f t="shared" si="35"/>
        <v>1</v>
      </c>
      <c r="BS34" s="87">
        <f t="shared" si="35"/>
        <v>1</v>
      </c>
      <c r="BT34" s="88">
        <f t="shared" si="35"/>
        <v>1</v>
      </c>
      <c r="BU34" s="86">
        <f t="shared" si="35"/>
        <v>1</v>
      </c>
      <c r="BV34" s="87">
        <f t="shared" si="35"/>
        <v>1</v>
      </c>
      <c r="BW34" s="88">
        <f t="shared" si="35"/>
        <v>0.92592592592592582</v>
      </c>
      <c r="BX34" s="86">
        <f t="shared" si="35"/>
        <v>0.88888888888888884</v>
      </c>
      <c r="BY34" s="87">
        <f t="shared" ref="BY34:BZ48" si="36">IF(AW34&lt;1.01,AW34,1)</f>
        <v>0.85185185185185175</v>
      </c>
      <c r="BZ34" s="89">
        <f t="shared" si="36"/>
        <v>0.85185185185185175</v>
      </c>
      <c r="CA34" s="45"/>
      <c r="CB34" s="87">
        <f t="shared" si="8"/>
        <v>0.45</v>
      </c>
      <c r="CC34" s="87">
        <f t="shared" si="9"/>
        <v>0.95000000000000007</v>
      </c>
      <c r="CD34" s="87">
        <f t="shared" si="10"/>
        <v>1</v>
      </c>
      <c r="CE34" s="87">
        <f t="shared" si="11"/>
        <v>1</v>
      </c>
      <c r="CF34" s="87">
        <f t="shared" si="12"/>
        <v>1</v>
      </c>
      <c r="CG34" s="87">
        <f t="shared" si="13"/>
        <v>0.85000000000000009</v>
      </c>
      <c r="CH34" s="1"/>
      <c r="CI34" s="1" t="s">
        <v>72</v>
      </c>
    </row>
    <row r="35" spans="1:87">
      <c r="A35" s="1"/>
      <c r="B35" s="1" t="s">
        <v>501</v>
      </c>
      <c r="C35" s="20" t="s">
        <v>496</v>
      </c>
      <c r="D35" s="23">
        <v>200</v>
      </c>
      <c r="E35" s="22" t="s">
        <v>42</v>
      </c>
      <c r="F35" s="22" t="s">
        <v>21</v>
      </c>
      <c r="G35" s="22" t="s">
        <v>498</v>
      </c>
      <c r="H35" s="81">
        <v>0.5</v>
      </c>
      <c r="I35" s="82">
        <v>2.7</v>
      </c>
      <c r="J35" s="83">
        <v>3</v>
      </c>
      <c r="K35" s="84">
        <v>0.9</v>
      </c>
      <c r="L35" s="84">
        <v>0.05</v>
      </c>
      <c r="M35" s="84" t="s">
        <v>458</v>
      </c>
      <c r="N35" s="25">
        <v>0.2</v>
      </c>
      <c r="O35" s="26">
        <v>0.6</v>
      </c>
      <c r="P35" s="27">
        <v>0.9</v>
      </c>
      <c r="Q35" s="25">
        <v>1.3</v>
      </c>
      <c r="R35" s="26">
        <v>1.6</v>
      </c>
      <c r="S35" s="27">
        <v>1.9</v>
      </c>
      <c r="T35" s="25">
        <v>2.2000000000000002</v>
      </c>
      <c r="U35" s="26">
        <v>2.4</v>
      </c>
      <c r="V35" s="27">
        <v>2.2999999999999998</v>
      </c>
      <c r="W35" s="25">
        <v>2</v>
      </c>
      <c r="X35" s="26">
        <v>1.7</v>
      </c>
      <c r="Y35" s="27">
        <v>1.9</v>
      </c>
      <c r="Z35" s="25">
        <v>1.9</v>
      </c>
      <c r="AA35" s="26">
        <v>1.7</v>
      </c>
      <c r="AB35" s="27">
        <v>1.7</v>
      </c>
      <c r="AC35" s="25">
        <v>1.5</v>
      </c>
      <c r="AD35" s="26">
        <v>1.3</v>
      </c>
      <c r="AE35" s="28">
        <v>1.3</v>
      </c>
      <c r="AF35" s="85"/>
      <c r="AG35" s="86">
        <f t="shared" si="16"/>
        <v>7.407407407407407E-2</v>
      </c>
      <c r="AH35" s="87">
        <f t="shared" si="17"/>
        <v>0.22222222222222221</v>
      </c>
      <c r="AI35" s="88">
        <f t="shared" si="18"/>
        <v>0.33333333333333331</v>
      </c>
      <c r="AJ35" s="86">
        <f t="shared" si="19"/>
        <v>0.48148148148148145</v>
      </c>
      <c r="AK35" s="87">
        <f t="shared" si="20"/>
        <v>0.59259259259259256</v>
      </c>
      <c r="AL35" s="88">
        <f t="shared" si="21"/>
        <v>0.70370370370370361</v>
      </c>
      <c r="AM35" s="86">
        <f t="shared" si="22"/>
        <v>0.81481481481481488</v>
      </c>
      <c r="AN35" s="87">
        <f t="shared" si="23"/>
        <v>0.88888888888888884</v>
      </c>
      <c r="AO35" s="88">
        <f t="shared" si="24"/>
        <v>0.85185185185185175</v>
      </c>
      <c r="AP35" s="86">
        <f t="shared" si="25"/>
        <v>0.7407407407407407</v>
      </c>
      <c r="AQ35" s="87">
        <f t="shared" si="26"/>
        <v>0.62962962962962954</v>
      </c>
      <c r="AR35" s="88">
        <f t="shared" si="27"/>
        <v>0.70370370370370361</v>
      </c>
      <c r="AS35" s="86">
        <f t="shared" si="28"/>
        <v>0.70370370370370361</v>
      </c>
      <c r="AT35" s="87">
        <f t="shared" si="29"/>
        <v>0.62962962962962954</v>
      </c>
      <c r="AU35" s="88">
        <f t="shared" si="30"/>
        <v>0.62962962962962954</v>
      </c>
      <c r="AV35" s="86">
        <f t="shared" si="31"/>
        <v>0.55555555555555547</v>
      </c>
      <c r="AW35" s="87">
        <f t="shared" si="32"/>
        <v>0.48148148148148145</v>
      </c>
      <c r="AX35" s="89">
        <f t="shared" si="33"/>
        <v>0.48148148148148145</v>
      </c>
      <c r="AY35" s="90"/>
      <c r="AZ35" s="87">
        <f t="shared" si="34"/>
        <v>0.2</v>
      </c>
      <c r="BA35" s="87">
        <f t="shared" si="3"/>
        <v>0.60000000000000009</v>
      </c>
      <c r="BB35" s="87">
        <f t="shared" si="4"/>
        <v>0.85000000000000009</v>
      </c>
      <c r="BC35" s="87">
        <f t="shared" si="5"/>
        <v>0.70000000000000007</v>
      </c>
      <c r="BD35" s="87">
        <f t="shared" si="6"/>
        <v>0.65</v>
      </c>
      <c r="BE35" s="87">
        <f t="shared" si="7"/>
        <v>0.5</v>
      </c>
      <c r="BF35" s="91"/>
      <c r="BG35" s="3" t="s">
        <v>266</v>
      </c>
      <c r="BH35" s="92"/>
      <c r="BI35" s="86">
        <f t="shared" si="35"/>
        <v>7.407407407407407E-2</v>
      </c>
      <c r="BJ35" s="87">
        <f t="shared" si="35"/>
        <v>0.22222222222222221</v>
      </c>
      <c r="BK35" s="88">
        <f t="shared" si="35"/>
        <v>0.33333333333333331</v>
      </c>
      <c r="BL35" s="86">
        <f t="shared" si="35"/>
        <v>0.48148148148148145</v>
      </c>
      <c r="BM35" s="87">
        <f t="shared" si="35"/>
        <v>0.59259259259259256</v>
      </c>
      <c r="BN35" s="88">
        <f t="shared" si="35"/>
        <v>0.70370370370370361</v>
      </c>
      <c r="BO35" s="86">
        <f t="shared" si="35"/>
        <v>0.81481481481481488</v>
      </c>
      <c r="BP35" s="87">
        <f t="shared" si="35"/>
        <v>0.88888888888888884</v>
      </c>
      <c r="BQ35" s="88">
        <f t="shared" si="35"/>
        <v>0.85185185185185175</v>
      </c>
      <c r="BR35" s="86">
        <f t="shared" si="35"/>
        <v>0.7407407407407407</v>
      </c>
      <c r="BS35" s="87">
        <f t="shared" si="35"/>
        <v>0.62962962962962954</v>
      </c>
      <c r="BT35" s="88">
        <f t="shared" si="35"/>
        <v>0.70370370370370361</v>
      </c>
      <c r="BU35" s="86">
        <f t="shared" si="35"/>
        <v>0.70370370370370361</v>
      </c>
      <c r="BV35" s="87">
        <f t="shared" si="35"/>
        <v>0.62962962962962954</v>
      </c>
      <c r="BW35" s="88">
        <f t="shared" si="35"/>
        <v>0.62962962962962954</v>
      </c>
      <c r="BX35" s="86">
        <f t="shared" si="35"/>
        <v>0.55555555555555547</v>
      </c>
      <c r="BY35" s="87">
        <f t="shared" si="36"/>
        <v>0.48148148148148145</v>
      </c>
      <c r="BZ35" s="89">
        <f t="shared" si="36"/>
        <v>0.48148148148148145</v>
      </c>
      <c r="CA35" s="45"/>
      <c r="CB35" s="87">
        <f t="shared" si="8"/>
        <v>0.2</v>
      </c>
      <c r="CC35" s="87">
        <f t="shared" si="9"/>
        <v>0.60000000000000009</v>
      </c>
      <c r="CD35" s="87">
        <f t="shared" si="10"/>
        <v>0.85000000000000009</v>
      </c>
      <c r="CE35" s="87">
        <f t="shared" si="11"/>
        <v>0.70000000000000007</v>
      </c>
      <c r="CF35" s="87">
        <f t="shared" si="12"/>
        <v>0.65</v>
      </c>
      <c r="CG35" s="87">
        <f t="shared" si="13"/>
        <v>0.5</v>
      </c>
      <c r="CH35" s="1"/>
      <c r="CI35" s="1" t="s">
        <v>266</v>
      </c>
    </row>
    <row r="36" spans="1:87">
      <c r="A36" s="1"/>
      <c r="B36" s="1" t="s">
        <v>502</v>
      </c>
      <c r="C36" s="20" t="s">
        <v>503</v>
      </c>
      <c r="D36" s="23">
        <v>200</v>
      </c>
      <c r="E36" s="22" t="s">
        <v>42</v>
      </c>
      <c r="F36" s="22" t="s">
        <v>504</v>
      </c>
      <c r="G36" s="22" t="s">
        <v>498</v>
      </c>
      <c r="H36" s="81">
        <v>0.5</v>
      </c>
      <c r="I36" s="82">
        <v>2.7</v>
      </c>
      <c r="J36" s="83">
        <v>3</v>
      </c>
      <c r="K36" s="84">
        <v>0.9</v>
      </c>
      <c r="L36" s="84">
        <v>0.05</v>
      </c>
      <c r="M36" s="84" t="s">
        <v>458</v>
      </c>
      <c r="N36" s="25">
        <v>0.4</v>
      </c>
      <c r="O36" s="26">
        <v>1</v>
      </c>
      <c r="P36" s="27">
        <v>1.9</v>
      </c>
      <c r="Q36" s="25">
        <v>2.2000000000000002</v>
      </c>
      <c r="R36" s="26">
        <v>2.4</v>
      </c>
      <c r="S36" s="27">
        <v>2.9</v>
      </c>
      <c r="T36" s="25">
        <v>3.4</v>
      </c>
      <c r="U36" s="26">
        <v>3.4</v>
      </c>
      <c r="V36" s="27">
        <v>3.5</v>
      </c>
      <c r="W36" s="25">
        <v>3.6</v>
      </c>
      <c r="X36" s="26">
        <v>3.5</v>
      </c>
      <c r="Y36" s="27">
        <v>3.4</v>
      </c>
      <c r="Z36" s="25">
        <v>3.2</v>
      </c>
      <c r="AA36" s="26">
        <v>2.8</v>
      </c>
      <c r="AB36" s="27">
        <v>2.5</v>
      </c>
      <c r="AC36" s="25">
        <v>2.4</v>
      </c>
      <c r="AD36" s="26">
        <v>2.2999999999999998</v>
      </c>
      <c r="AE36" s="28">
        <v>2.2000000000000002</v>
      </c>
      <c r="AF36" s="85"/>
      <c r="AG36" s="86">
        <f t="shared" si="16"/>
        <v>0.14814814814814814</v>
      </c>
      <c r="AH36" s="87">
        <f t="shared" si="17"/>
        <v>0.37037037037037035</v>
      </c>
      <c r="AI36" s="88">
        <f t="shared" si="18"/>
        <v>0.70370370370370361</v>
      </c>
      <c r="AJ36" s="86">
        <f t="shared" si="19"/>
        <v>0.81481481481481488</v>
      </c>
      <c r="AK36" s="87">
        <f t="shared" si="20"/>
        <v>0.88888888888888884</v>
      </c>
      <c r="AL36" s="88">
        <f t="shared" si="21"/>
        <v>1.074074074074074</v>
      </c>
      <c r="AM36" s="86">
        <f t="shared" si="22"/>
        <v>1.2592592592592591</v>
      </c>
      <c r="AN36" s="87">
        <f t="shared" si="23"/>
        <v>1.2592592592592591</v>
      </c>
      <c r="AO36" s="88">
        <f t="shared" si="24"/>
        <v>1.2962962962962963</v>
      </c>
      <c r="AP36" s="86">
        <f t="shared" si="25"/>
        <v>1.3333333333333333</v>
      </c>
      <c r="AQ36" s="87">
        <f t="shared" si="26"/>
        <v>1.2962962962962963</v>
      </c>
      <c r="AR36" s="88">
        <f t="shared" si="27"/>
        <v>1.2592592592592591</v>
      </c>
      <c r="AS36" s="86">
        <f t="shared" si="28"/>
        <v>1.1851851851851851</v>
      </c>
      <c r="AT36" s="87">
        <f t="shared" si="29"/>
        <v>1.037037037037037</v>
      </c>
      <c r="AU36" s="88">
        <f t="shared" si="30"/>
        <v>0.92592592592592582</v>
      </c>
      <c r="AV36" s="86">
        <f t="shared" si="31"/>
        <v>0.88888888888888884</v>
      </c>
      <c r="AW36" s="87">
        <f t="shared" si="32"/>
        <v>0.85185185185185175</v>
      </c>
      <c r="AX36" s="89">
        <f t="shared" si="33"/>
        <v>0.81481481481481488</v>
      </c>
      <c r="AY36" s="90"/>
      <c r="AZ36" s="87">
        <f t="shared" si="34"/>
        <v>0.4</v>
      </c>
      <c r="BA36" s="87">
        <f t="shared" si="3"/>
        <v>0.95000000000000007</v>
      </c>
      <c r="BB36" s="87">
        <f t="shared" si="4"/>
        <v>1.25</v>
      </c>
      <c r="BC36" s="87">
        <f t="shared" si="5"/>
        <v>1.3</v>
      </c>
      <c r="BD36" s="87">
        <f t="shared" si="6"/>
        <v>1.05</v>
      </c>
      <c r="BE36" s="87">
        <f t="shared" si="7"/>
        <v>0.85000000000000009</v>
      </c>
      <c r="BF36" s="91"/>
      <c r="BG36" s="3" t="s">
        <v>72</v>
      </c>
      <c r="BH36" s="92"/>
      <c r="BI36" s="86">
        <f t="shared" si="35"/>
        <v>0.14814814814814814</v>
      </c>
      <c r="BJ36" s="87">
        <f t="shared" si="35"/>
        <v>0.37037037037037035</v>
      </c>
      <c r="BK36" s="88">
        <f t="shared" si="35"/>
        <v>0.70370370370370361</v>
      </c>
      <c r="BL36" s="86">
        <f t="shared" si="35"/>
        <v>0.81481481481481488</v>
      </c>
      <c r="BM36" s="87">
        <f t="shared" si="35"/>
        <v>0.88888888888888884</v>
      </c>
      <c r="BN36" s="88">
        <f t="shared" si="35"/>
        <v>1</v>
      </c>
      <c r="BO36" s="86">
        <f t="shared" si="35"/>
        <v>1</v>
      </c>
      <c r="BP36" s="87">
        <f t="shared" si="35"/>
        <v>1</v>
      </c>
      <c r="BQ36" s="88">
        <f t="shared" si="35"/>
        <v>1</v>
      </c>
      <c r="BR36" s="86">
        <f t="shared" si="35"/>
        <v>1</v>
      </c>
      <c r="BS36" s="87">
        <f t="shared" si="35"/>
        <v>1</v>
      </c>
      <c r="BT36" s="88">
        <f t="shared" si="35"/>
        <v>1</v>
      </c>
      <c r="BU36" s="86">
        <f t="shared" si="35"/>
        <v>1</v>
      </c>
      <c r="BV36" s="87">
        <f t="shared" si="35"/>
        <v>1</v>
      </c>
      <c r="BW36" s="88">
        <f t="shared" si="35"/>
        <v>0.92592592592592582</v>
      </c>
      <c r="BX36" s="86">
        <f t="shared" si="35"/>
        <v>0.88888888888888884</v>
      </c>
      <c r="BY36" s="87">
        <f t="shared" si="36"/>
        <v>0.85185185185185175</v>
      </c>
      <c r="BZ36" s="89">
        <f t="shared" si="36"/>
        <v>0.81481481481481488</v>
      </c>
      <c r="CA36" s="45"/>
      <c r="CB36" s="87">
        <f t="shared" si="8"/>
        <v>0.4</v>
      </c>
      <c r="CC36" s="87">
        <f t="shared" si="9"/>
        <v>0.9</v>
      </c>
      <c r="CD36" s="87">
        <f t="shared" si="10"/>
        <v>1</v>
      </c>
      <c r="CE36" s="87">
        <f t="shared" si="11"/>
        <v>1</v>
      </c>
      <c r="CF36" s="87">
        <f t="shared" si="12"/>
        <v>1</v>
      </c>
      <c r="CG36" s="87">
        <f t="shared" si="13"/>
        <v>0.85000000000000009</v>
      </c>
      <c r="CH36" s="1"/>
      <c r="CI36" s="1" t="s">
        <v>72</v>
      </c>
    </row>
    <row r="37" spans="1:87">
      <c r="A37" s="1"/>
      <c r="B37" s="1" t="s">
        <v>505</v>
      </c>
      <c r="C37" s="20" t="s">
        <v>496</v>
      </c>
      <c r="D37" s="23">
        <v>200</v>
      </c>
      <c r="E37" s="22" t="s">
        <v>42</v>
      </c>
      <c r="F37" s="22" t="s">
        <v>504</v>
      </c>
      <c r="G37" s="22" t="s">
        <v>498</v>
      </c>
      <c r="H37" s="81">
        <v>0.5</v>
      </c>
      <c r="I37" s="82">
        <v>2.7</v>
      </c>
      <c r="J37" s="83">
        <v>3</v>
      </c>
      <c r="K37" s="84">
        <v>0.9</v>
      </c>
      <c r="L37" s="84">
        <v>0.05</v>
      </c>
      <c r="M37" s="84" t="s">
        <v>458</v>
      </c>
      <c r="N37" s="25">
        <v>0.6</v>
      </c>
      <c r="O37" s="26">
        <v>1</v>
      </c>
      <c r="P37" s="27">
        <v>1.8</v>
      </c>
      <c r="Q37" s="25">
        <v>2.1</v>
      </c>
      <c r="R37" s="26">
        <v>2.5</v>
      </c>
      <c r="S37" s="27">
        <v>3</v>
      </c>
      <c r="T37" s="25">
        <v>3.4</v>
      </c>
      <c r="U37" s="26">
        <v>3.5</v>
      </c>
      <c r="V37" s="27">
        <v>3.6</v>
      </c>
      <c r="W37" s="25">
        <v>3.6</v>
      </c>
      <c r="X37" s="26">
        <v>3.6</v>
      </c>
      <c r="Y37" s="27">
        <v>3.4</v>
      </c>
      <c r="Z37" s="25">
        <v>3.2</v>
      </c>
      <c r="AA37" s="26">
        <v>2.9</v>
      </c>
      <c r="AB37" s="27">
        <v>2.6</v>
      </c>
      <c r="AC37" s="25">
        <v>2.5</v>
      </c>
      <c r="AD37" s="26">
        <v>2.4</v>
      </c>
      <c r="AE37" s="28">
        <v>2.1</v>
      </c>
      <c r="AF37" s="85"/>
      <c r="AG37" s="86">
        <f t="shared" si="16"/>
        <v>0.22222222222222221</v>
      </c>
      <c r="AH37" s="87">
        <f t="shared" si="17"/>
        <v>0.37037037037037035</v>
      </c>
      <c r="AI37" s="88">
        <f t="shared" si="18"/>
        <v>0.66666666666666663</v>
      </c>
      <c r="AJ37" s="86">
        <f t="shared" si="19"/>
        <v>0.77777777777777779</v>
      </c>
      <c r="AK37" s="87">
        <f t="shared" si="20"/>
        <v>0.92592592592592582</v>
      </c>
      <c r="AL37" s="88">
        <f t="shared" si="21"/>
        <v>1.1111111111111109</v>
      </c>
      <c r="AM37" s="86">
        <f t="shared" si="22"/>
        <v>1.2592592592592591</v>
      </c>
      <c r="AN37" s="87">
        <f t="shared" si="23"/>
        <v>1.2962962962962963</v>
      </c>
      <c r="AO37" s="88">
        <f t="shared" si="24"/>
        <v>1.3333333333333333</v>
      </c>
      <c r="AP37" s="86">
        <f t="shared" si="25"/>
        <v>1.3333333333333333</v>
      </c>
      <c r="AQ37" s="87">
        <f t="shared" si="26"/>
        <v>1.3333333333333333</v>
      </c>
      <c r="AR37" s="88">
        <f t="shared" si="27"/>
        <v>1.2592592592592591</v>
      </c>
      <c r="AS37" s="86">
        <f t="shared" si="28"/>
        <v>1.1851851851851851</v>
      </c>
      <c r="AT37" s="87">
        <f t="shared" si="29"/>
        <v>1.074074074074074</v>
      </c>
      <c r="AU37" s="88">
        <f t="shared" si="30"/>
        <v>0.96296296296296291</v>
      </c>
      <c r="AV37" s="86">
        <f t="shared" si="31"/>
        <v>0.92592592592592582</v>
      </c>
      <c r="AW37" s="87">
        <f t="shared" si="32"/>
        <v>0.88888888888888884</v>
      </c>
      <c r="AX37" s="89">
        <f t="shared" si="33"/>
        <v>0.77777777777777779</v>
      </c>
      <c r="AY37" s="90"/>
      <c r="AZ37" s="87">
        <f t="shared" si="34"/>
        <v>0.4</v>
      </c>
      <c r="BA37" s="87">
        <f t="shared" si="3"/>
        <v>0.95000000000000007</v>
      </c>
      <c r="BB37" s="87">
        <f t="shared" si="4"/>
        <v>1.3</v>
      </c>
      <c r="BC37" s="87">
        <f t="shared" si="5"/>
        <v>1.3</v>
      </c>
      <c r="BD37" s="87">
        <f t="shared" si="6"/>
        <v>1.05</v>
      </c>
      <c r="BE37" s="87">
        <f t="shared" si="7"/>
        <v>0.85000000000000009</v>
      </c>
      <c r="BF37" s="91"/>
      <c r="BG37" s="3" t="s">
        <v>72</v>
      </c>
      <c r="BH37" s="92"/>
      <c r="BI37" s="86">
        <f t="shared" si="35"/>
        <v>0.22222222222222221</v>
      </c>
      <c r="BJ37" s="87">
        <f t="shared" si="35"/>
        <v>0.37037037037037035</v>
      </c>
      <c r="BK37" s="88">
        <f t="shared" si="35"/>
        <v>0.66666666666666663</v>
      </c>
      <c r="BL37" s="86">
        <f t="shared" si="35"/>
        <v>0.77777777777777779</v>
      </c>
      <c r="BM37" s="87">
        <f t="shared" si="35"/>
        <v>0.92592592592592582</v>
      </c>
      <c r="BN37" s="88">
        <f t="shared" si="35"/>
        <v>1</v>
      </c>
      <c r="BO37" s="86">
        <f t="shared" si="35"/>
        <v>1</v>
      </c>
      <c r="BP37" s="87">
        <f t="shared" si="35"/>
        <v>1</v>
      </c>
      <c r="BQ37" s="88">
        <f t="shared" si="35"/>
        <v>1</v>
      </c>
      <c r="BR37" s="86">
        <f t="shared" si="35"/>
        <v>1</v>
      </c>
      <c r="BS37" s="87">
        <f t="shared" si="35"/>
        <v>1</v>
      </c>
      <c r="BT37" s="88">
        <f t="shared" si="35"/>
        <v>1</v>
      </c>
      <c r="BU37" s="86">
        <f t="shared" si="35"/>
        <v>1</v>
      </c>
      <c r="BV37" s="87">
        <f t="shared" si="35"/>
        <v>1</v>
      </c>
      <c r="BW37" s="88">
        <f t="shared" si="35"/>
        <v>0.96296296296296291</v>
      </c>
      <c r="BX37" s="86">
        <f t="shared" si="35"/>
        <v>0.92592592592592582</v>
      </c>
      <c r="BY37" s="87">
        <f t="shared" si="36"/>
        <v>0.88888888888888884</v>
      </c>
      <c r="BZ37" s="89">
        <f t="shared" si="36"/>
        <v>0.77777777777777779</v>
      </c>
      <c r="CA37" s="45"/>
      <c r="CB37" s="87">
        <f t="shared" si="8"/>
        <v>0.4</v>
      </c>
      <c r="CC37" s="87">
        <f t="shared" si="9"/>
        <v>0.9</v>
      </c>
      <c r="CD37" s="87">
        <f t="shared" si="10"/>
        <v>1</v>
      </c>
      <c r="CE37" s="87">
        <f t="shared" si="11"/>
        <v>1</v>
      </c>
      <c r="CF37" s="87">
        <f t="shared" si="12"/>
        <v>1</v>
      </c>
      <c r="CG37" s="87">
        <f t="shared" si="13"/>
        <v>0.85000000000000009</v>
      </c>
      <c r="CH37" s="1"/>
      <c r="CI37" s="1" t="s">
        <v>72</v>
      </c>
    </row>
    <row r="38" spans="1:87">
      <c r="A38" s="1"/>
      <c r="B38" s="1" t="s">
        <v>506</v>
      </c>
      <c r="C38" s="20" t="s">
        <v>377</v>
      </c>
      <c r="D38" s="23">
        <v>200</v>
      </c>
      <c r="E38" s="22" t="s">
        <v>21</v>
      </c>
      <c r="F38" s="22" t="s">
        <v>375</v>
      </c>
      <c r="G38" s="22"/>
      <c r="H38" s="81"/>
      <c r="I38" s="82">
        <v>2.7</v>
      </c>
      <c r="J38" s="83">
        <v>3</v>
      </c>
      <c r="K38" s="84">
        <v>0.45</v>
      </c>
      <c r="L38" s="84">
        <v>0.05</v>
      </c>
      <c r="M38" s="84" t="s">
        <v>458</v>
      </c>
      <c r="N38" s="25">
        <v>0.2</v>
      </c>
      <c r="O38" s="26">
        <v>0.5</v>
      </c>
      <c r="P38" s="27">
        <v>0.5</v>
      </c>
      <c r="Q38" s="25">
        <v>0.9</v>
      </c>
      <c r="R38" s="26">
        <v>1.2</v>
      </c>
      <c r="S38" s="27">
        <v>1.9</v>
      </c>
      <c r="T38" s="25">
        <v>2.1</v>
      </c>
      <c r="U38" s="26">
        <v>2.6</v>
      </c>
      <c r="V38" s="27">
        <v>2.8</v>
      </c>
      <c r="W38" s="25">
        <v>2.6</v>
      </c>
      <c r="X38" s="26">
        <v>2.5</v>
      </c>
      <c r="Y38" s="27">
        <v>2.6</v>
      </c>
      <c r="Z38" s="25">
        <v>3</v>
      </c>
      <c r="AA38" s="26">
        <v>2.9</v>
      </c>
      <c r="AB38" s="27">
        <v>2.9</v>
      </c>
      <c r="AC38" s="25">
        <v>2.9</v>
      </c>
      <c r="AD38" s="26">
        <v>3</v>
      </c>
      <c r="AE38" s="28">
        <v>2.9</v>
      </c>
      <c r="AF38" s="85"/>
      <c r="AG38" s="86">
        <f t="shared" si="16"/>
        <v>7.407407407407407E-2</v>
      </c>
      <c r="AH38" s="87">
        <f t="shared" si="17"/>
        <v>0.18518518518518517</v>
      </c>
      <c r="AI38" s="88">
        <f t="shared" si="18"/>
        <v>0.18518518518518517</v>
      </c>
      <c r="AJ38" s="86">
        <f t="shared" si="19"/>
        <v>0.33333333333333331</v>
      </c>
      <c r="AK38" s="87">
        <f t="shared" si="20"/>
        <v>0.44444444444444442</v>
      </c>
      <c r="AL38" s="88">
        <f t="shared" si="21"/>
        <v>0.70370370370370361</v>
      </c>
      <c r="AM38" s="86">
        <f t="shared" si="22"/>
        <v>0.77777777777777779</v>
      </c>
      <c r="AN38" s="87">
        <f t="shared" si="23"/>
        <v>0.96296296296296291</v>
      </c>
      <c r="AO38" s="88">
        <f t="shared" si="24"/>
        <v>1.037037037037037</v>
      </c>
      <c r="AP38" s="86">
        <f t="shared" si="25"/>
        <v>0.96296296296296291</v>
      </c>
      <c r="AQ38" s="87">
        <f t="shared" si="26"/>
        <v>0.92592592592592582</v>
      </c>
      <c r="AR38" s="88">
        <f t="shared" si="27"/>
        <v>0.96296296296296291</v>
      </c>
      <c r="AS38" s="86">
        <f t="shared" si="28"/>
        <v>1.1111111111111109</v>
      </c>
      <c r="AT38" s="87">
        <f t="shared" si="29"/>
        <v>1.074074074074074</v>
      </c>
      <c r="AU38" s="88">
        <f t="shared" si="30"/>
        <v>1.074074074074074</v>
      </c>
      <c r="AV38" s="86">
        <f t="shared" si="31"/>
        <v>1.074074074074074</v>
      </c>
      <c r="AW38" s="87">
        <f t="shared" si="32"/>
        <v>1.1111111111111109</v>
      </c>
      <c r="AX38" s="89">
        <f t="shared" si="33"/>
        <v>1.074074074074074</v>
      </c>
      <c r="AY38" s="90"/>
      <c r="AZ38" s="87">
        <f t="shared" si="34"/>
        <v>0.15000000000000002</v>
      </c>
      <c r="BA38" s="87">
        <f t="shared" si="3"/>
        <v>0.5</v>
      </c>
      <c r="BB38" s="87">
        <f t="shared" si="4"/>
        <v>0.95000000000000007</v>
      </c>
      <c r="BC38" s="87">
        <f t="shared" si="5"/>
        <v>0.95000000000000007</v>
      </c>
      <c r="BD38" s="87">
        <f t="shared" si="6"/>
        <v>1.1000000000000001</v>
      </c>
      <c r="BE38" s="87">
        <f t="shared" si="7"/>
        <v>1.1000000000000001</v>
      </c>
      <c r="BF38" s="91"/>
      <c r="BG38" s="3" t="s">
        <v>28</v>
      </c>
      <c r="BH38" s="92"/>
      <c r="BI38" s="86">
        <f t="shared" si="35"/>
        <v>7.407407407407407E-2</v>
      </c>
      <c r="BJ38" s="87">
        <f t="shared" si="35"/>
        <v>0.18518518518518517</v>
      </c>
      <c r="BK38" s="88">
        <f t="shared" si="35"/>
        <v>0.18518518518518517</v>
      </c>
      <c r="BL38" s="86">
        <f t="shared" si="35"/>
        <v>0.33333333333333331</v>
      </c>
      <c r="BM38" s="87">
        <f t="shared" si="35"/>
        <v>0.44444444444444442</v>
      </c>
      <c r="BN38" s="88">
        <f t="shared" si="35"/>
        <v>0.70370370370370361</v>
      </c>
      <c r="BO38" s="86">
        <f t="shared" si="35"/>
        <v>0.77777777777777779</v>
      </c>
      <c r="BP38" s="87">
        <f t="shared" si="35"/>
        <v>0.96296296296296291</v>
      </c>
      <c r="BQ38" s="88">
        <f t="shared" si="35"/>
        <v>1</v>
      </c>
      <c r="BR38" s="86">
        <f t="shared" si="35"/>
        <v>0.96296296296296291</v>
      </c>
      <c r="BS38" s="87">
        <f t="shared" si="35"/>
        <v>0.92592592592592582</v>
      </c>
      <c r="BT38" s="88">
        <f t="shared" si="35"/>
        <v>0.96296296296296291</v>
      </c>
      <c r="BU38" s="86">
        <f t="shared" si="35"/>
        <v>1</v>
      </c>
      <c r="BV38" s="87">
        <f t="shared" si="35"/>
        <v>1</v>
      </c>
      <c r="BW38" s="88">
        <f t="shared" si="35"/>
        <v>1</v>
      </c>
      <c r="BX38" s="86">
        <f t="shared" si="35"/>
        <v>1</v>
      </c>
      <c r="BY38" s="87">
        <f t="shared" si="36"/>
        <v>1</v>
      </c>
      <c r="BZ38" s="89">
        <f t="shared" si="36"/>
        <v>1</v>
      </c>
      <c r="CA38" s="45"/>
      <c r="CB38" s="87">
        <f t="shared" si="8"/>
        <v>0.15000000000000002</v>
      </c>
      <c r="CC38" s="87">
        <f t="shared" si="9"/>
        <v>0.5</v>
      </c>
      <c r="CD38" s="87">
        <f t="shared" si="10"/>
        <v>0.9</v>
      </c>
      <c r="CE38" s="87">
        <f t="shared" si="11"/>
        <v>0.95000000000000007</v>
      </c>
      <c r="CF38" s="87">
        <f t="shared" si="12"/>
        <v>1</v>
      </c>
      <c r="CG38" s="87">
        <f t="shared" si="13"/>
        <v>1</v>
      </c>
      <c r="CH38" s="1"/>
      <c r="CI38" s="1" t="s">
        <v>28</v>
      </c>
    </row>
    <row r="39" spans="1:87">
      <c r="A39" s="1"/>
      <c r="B39" s="1" t="s">
        <v>507</v>
      </c>
      <c r="C39" s="20" t="s">
        <v>377</v>
      </c>
      <c r="D39" s="23">
        <v>200</v>
      </c>
      <c r="E39" s="22" t="s">
        <v>21</v>
      </c>
      <c r="F39" s="22" t="s">
        <v>375</v>
      </c>
      <c r="G39" s="22"/>
      <c r="H39" s="81"/>
      <c r="I39" s="82">
        <v>4.05</v>
      </c>
      <c r="J39" s="83">
        <v>3</v>
      </c>
      <c r="K39" s="84">
        <v>0.45</v>
      </c>
      <c r="L39" s="84">
        <v>0.05</v>
      </c>
      <c r="M39" s="84" t="s">
        <v>467</v>
      </c>
      <c r="N39" s="25">
        <v>0.4</v>
      </c>
      <c r="O39" s="26">
        <v>0.6</v>
      </c>
      <c r="P39" s="27">
        <v>0.9</v>
      </c>
      <c r="Q39" s="25">
        <v>1.4</v>
      </c>
      <c r="R39" s="26">
        <v>1.8</v>
      </c>
      <c r="S39" s="27">
        <v>2.6</v>
      </c>
      <c r="T39" s="25">
        <v>3.1</v>
      </c>
      <c r="U39" s="26">
        <v>3.6</v>
      </c>
      <c r="V39" s="27">
        <v>3.9</v>
      </c>
      <c r="W39" s="25">
        <v>3.7</v>
      </c>
      <c r="X39" s="26">
        <v>3.5</v>
      </c>
      <c r="Y39" s="27">
        <v>3.8</v>
      </c>
      <c r="Z39" s="25">
        <v>4.3</v>
      </c>
      <c r="AA39" s="26">
        <v>4</v>
      </c>
      <c r="AB39" s="27">
        <v>4.2</v>
      </c>
      <c r="AC39" s="25">
        <v>4.2</v>
      </c>
      <c r="AD39" s="26">
        <v>4.3</v>
      </c>
      <c r="AE39" s="28">
        <v>4.2</v>
      </c>
      <c r="AF39" s="85"/>
      <c r="AG39" s="86">
        <f t="shared" si="16"/>
        <v>9.876543209876544E-2</v>
      </c>
      <c r="AH39" s="87">
        <f t="shared" si="17"/>
        <v>0.14814814814814814</v>
      </c>
      <c r="AI39" s="88">
        <f t="shared" si="18"/>
        <v>0.22222222222222224</v>
      </c>
      <c r="AJ39" s="86">
        <f t="shared" si="19"/>
        <v>0.34567901234567899</v>
      </c>
      <c r="AK39" s="87">
        <f t="shared" si="20"/>
        <v>0.44444444444444448</v>
      </c>
      <c r="AL39" s="88">
        <f t="shared" si="21"/>
        <v>0.64197530864197538</v>
      </c>
      <c r="AM39" s="86">
        <f t="shared" si="22"/>
        <v>0.76543209876543217</v>
      </c>
      <c r="AN39" s="87">
        <f t="shared" si="23"/>
        <v>0.88888888888888895</v>
      </c>
      <c r="AO39" s="88">
        <f t="shared" si="24"/>
        <v>0.96296296296296302</v>
      </c>
      <c r="AP39" s="86">
        <f t="shared" si="25"/>
        <v>0.91358024691358031</v>
      </c>
      <c r="AQ39" s="87">
        <f t="shared" si="26"/>
        <v>0.86419753086419759</v>
      </c>
      <c r="AR39" s="88">
        <f t="shared" si="27"/>
        <v>0.93827160493827155</v>
      </c>
      <c r="AS39" s="86">
        <f t="shared" si="28"/>
        <v>1.0617283950617284</v>
      </c>
      <c r="AT39" s="87">
        <f t="shared" si="29"/>
        <v>0.98765432098765438</v>
      </c>
      <c r="AU39" s="88">
        <f t="shared" si="30"/>
        <v>1.0370370370370372</v>
      </c>
      <c r="AV39" s="86">
        <f t="shared" si="31"/>
        <v>1.0370370370370372</v>
      </c>
      <c r="AW39" s="87">
        <f t="shared" si="32"/>
        <v>1.0617283950617284</v>
      </c>
      <c r="AX39" s="89">
        <f t="shared" si="33"/>
        <v>1.0370370370370372</v>
      </c>
      <c r="AY39" s="90"/>
      <c r="AZ39" s="87">
        <f t="shared" si="34"/>
        <v>0.15000000000000002</v>
      </c>
      <c r="BA39" s="87">
        <f t="shared" si="3"/>
        <v>0.5</v>
      </c>
      <c r="BB39" s="87">
        <f t="shared" si="4"/>
        <v>0.85000000000000009</v>
      </c>
      <c r="BC39" s="87">
        <f t="shared" si="5"/>
        <v>0.9</v>
      </c>
      <c r="BD39" s="87">
        <f t="shared" si="6"/>
        <v>1.05</v>
      </c>
      <c r="BE39" s="87">
        <f t="shared" si="7"/>
        <v>1.05</v>
      </c>
      <c r="BF39" s="91"/>
      <c r="BG39" s="3" t="s">
        <v>28</v>
      </c>
      <c r="BH39" s="92"/>
      <c r="BI39" s="86">
        <f t="shared" si="35"/>
        <v>9.876543209876544E-2</v>
      </c>
      <c r="BJ39" s="87">
        <f t="shared" si="35"/>
        <v>0.14814814814814814</v>
      </c>
      <c r="BK39" s="88">
        <f t="shared" si="35"/>
        <v>0.22222222222222224</v>
      </c>
      <c r="BL39" s="86">
        <f t="shared" si="35"/>
        <v>0.34567901234567899</v>
      </c>
      <c r="BM39" s="87">
        <f t="shared" si="35"/>
        <v>0.44444444444444448</v>
      </c>
      <c r="BN39" s="88">
        <f t="shared" si="35"/>
        <v>0.64197530864197538</v>
      </c>
      <c r="BO39" s="86">
        <f t="shared" si="35"/>
        <v>0.76543209876543217</v>
      </c>
      <c r="BP39" s="87">
        <f t="shared" si="35"/>
        <v>0.88888888888888895</v>
      </c>
      <c r="BQ39" s="88">
        <f t="shared" si="35"/>
        <v>0.96296296296296302</v>
      </c>
      <c r="BR39" s="86">
        <f t="shared" si="35"/>
        <v>0.91358024691358031</v>
      </c>
      <c r="BS39" s="87">
        <f t="shared" si="35"/>
        <v>0.86419753086419759</v>
      </c>
      <c r="BT39" s="88">
        <f t="shared" si="35"/>
        <v>0.93827160493827155</v>
      </c>
      <c r="BU39" s="86">
        <f t="shared" si="35"/>
        <v>1</v>
      </c>
      <c r="BV39" s="87">
        <f t="shared" si="35"/>
        <v>0.98765432098765438</v>
      </c>
      <c r="BW39" s="88">
        <f t="shared" si="35"/>
        <v>1</v>
      </c>
      <c r="BX39" s="86">
        <f t="shared" si="35"/>
        <v>1</v>
      </c>
      <c r="BY39" s="87">
        <f t="shared" si="36"/>
        <v>1</v>
      </c>
      <c r="BZ39" s="89">
        <f t="shared" si="36"/>
        <v>1</v>
      </c>
      <c r="CA39" s="45"/>
      <c r="CB39" s="87">
        <f t="shared" si="8"/>
        <v>0.15000000000000002</v>
      </c>
      <c r="CC39" s="87">
        <f t="shared" si="9"/>
        <v>0.5</v>
      </c>
      <c r="CD39" s="87">
        <f t="shared" si="10"/>
        <v>0.85000000000000009</v>
      </c>
      <c r="CE39" s="87">
        <f t="shared" si="11"/>
        <v>0.9</v>
      </c>
      <c r="CF39" s="87">
        <f t="shared" si="12"/>
        <v>1</v>
      </c>
      <c r="CG39" s="87">
        <f t="shared" si="13"/>
        <v>1</v>
      </c>
      <c r="CH39" s="1"/>
      <c r="CI39" s="1" t="s">
        <v>28</v>
      </c>
    </row>
    <row r="40" spans="1:87">
      <c r="A40" s="1"/>
      <c r="B40" s="1" t="s">
        <v>508</v>
      </c>
      <c r="C40" s="20" t="s">
        <v>377</v>
      </c>
      <c r="D40" s="23">
        <v>400</v>
      </c>
      <c r="E40" s="22" t="s">
        <v>21</v>
      </c>
      <c r="F40" s="22" t="s">
        <v>375</v>
      </c>
      <c r="G40" s="22"/>
      <c r="H40" s="81"/>
      <c r="I40" s="82">
        <v>2.7</v>
      </c>
      <c r="J40" s="83">
        <v>3</v>
      </c>
      <c r="K40" s="84">
        <v>0.45</v>
      </c>
      <c r="L40" s="84">
        <v>0.05</v>
      </c>
      <c r="M40" s="84" t="s">
        <v>458</v>
      </c>
      <c r="N40" s="25">
        <v>0.3</v>
      </c>
      <c r="O40" s="26">
        <v>0.7</v>
      </c>
      <c r="P40" s="27">
        <v>1</v>
      </c>
      <c r="Q40" s="25">
        <v>1.5</v>
      </c>
      <c r="R40" s="26">
        <v>1.7</v>
      </c>
      <c r="S40" s="27">
        <v>2.1</v>
      </c>
      <c r="T40" s="25">
        <v>1.8</v>
      </c>
      <c r="U40" s="26">
        <v>1.7</v>
      </c>
      <c r="V40" s="27">
        <v>2.1</v>
      </c>
      <c r="W40" s="25">
        <v>2.6</v>
      </c>
      <c r="X40" s="26">
        <v>2.7</v>
      </c>
      <c r="Y40" s="27">
        <v>3</v>
      </c>
      <c r="Z40" s="25">
        <v>3.1</v>
      </c>
      <c r="AA40" s="26">
        <v>3.2</v>
      </c>
      <c r="AB40" s="27">
        <v>3.2</v>
      </c>
      <c r="AC40" s="25">
        <v>3.2</v>
      </c>
      <c r="AD40" s="26">
        <v>3.3</v>
      </c>
      <c r="AE40" s="28">
        <v>3.3</v>
      </c>
      <c r="AF40" s="85"/>
      <c r="AG40" s="86">
        <f t="shared" si="16"/>
        <v>0.1111111111111111</v>
      </c>
      <c r="AH40" s="87">
        <f t="shared" si="17"/>
        <v>0.25925925925925924</v>
      </c>
      <c r="AI40" s="88">
        <f t="shared" si="18"/>
        <v>0.37037037037037035</v>
      </c>
      <c r="AJ40" s="86">
        <f t="shared" si="19"/>
        <v>0.55555555555555547</v>
      </c>
      <c r="AK40" s="87">
        <f t="shared" si="20"/>
        <v>0.62962962962962954</v>
      </c>
      <c r="AL40" s="88">
        <f t="shared" si="21"/>
        <v>0.77777777777777779</v>
      </c>
      <c r="AM40" s="86">
        <f t="shared" si="22"/>
        <v>0.66666666666666663</v>
      </c>
      <c r="AN40" s="87">
        <f t="shared" si="23"/>
        <v>0.62962962962962954</v>
      </c>
      <c r="AO40" s="88">
        <f t="shared" si="24"/>
        <v>0.77777777777777779</v>
      </c>
      <c r="AP40" s="86">
        <f t="shared" si="25"/>
        <v>0.96296296296296291</v>
      </c>
      <c r="AQ40" s="87">
        <f t="shared" si="26"/>
        <v>1</v>
      </c>
      <c r="AR40" s="88">
        <f t="shared" si="27"/>
        <v>1.1111111111111109</v>
      </c>
      <c r="AS40" s="86">
        <f t="shared" si="28"/>
        <v>1.1481481481481481</v>
      </c>
      <c r="AT40" s="87">
        <f t="shared" si="29"/>
        <v>1.1851851851851851</v>
      </c>
      <c r="AU40" s="88">
        <f t="shared" si="30"/>
        <v>1.1851851851851851</v>
      </c>
      <c r="AV40" s="86">
        <f t="shared" si="31"/>
        <v>1.1851851851851851</v>
      </c>
      <c r="AW40" s="87">
        <f t="shared" si="32"/>
        <v>1.2222222222222221</v>
      </c>
      <c r="AX40" s="89">
        <f t="shared" si="33"/>
        <v>1.2222222222222221</v>
      </c>
      <c r="AY40" s="90"/>
      <c r="AZ40" s="87">
        <f t="shared" si="34"/>
        <v>0.25</v>
      </c>
      <c r="BA40" s="87">
        <f t="shared" si="3"/>
        <v>0.65</v>
      </c>
      <c r="BB40" s="87">
        <f t="shared" si="4"/>
        <v>0.70000000000000007</v>
      </c>
      <c r="BC40" s="87">
        <f t="shared" si="5"/>
        <v>1</v>
      </c>
      <c r="BD40" s="87">
        <f t="shared" si="6"/>
        <v>1.1500000000000001</v>
      </c>
      <c r="BE40" s="87">
        <f t="shared" si="7"/>
        <v>1.2000000000000002</v>
      </c>
      <c r="BF40" s="91"/>
      <c r="BG40" s="3" t="s">
        <v>28</v>
      </c>
      <c r="BH40" s="92"/>
      <c r="BI40" s="86">
        <f t="shared" si="35"/>
        <v>0.1111111111111111</v>
      </c>
      <c r="BJ40" s="87">
        <f t="shared" si="35"/>
        <v>0.25925925925925924</v>
      </c>
      <c r="BK40" s="88">
        <f t="shared" si="35"/>
        <v>0.37037037037037035</v>
      </c>
      <c r="BL40" s="86">
        <f t="shared" si="35"/>
        <v>0.55555555555555547</v>
      </c>
      <c r="BM40" s="87">
        <f t="shared" si="35"/>
        <v>0.62962962962962954</v>
      </c>
      <c r="BN40" s="88">
        <f t="shared" si="35"/>
        <v>0.77777777777777779</v>
      </c>
      <c r="BO40" s="86">
        <f t="shared" si="35"/>
        <v>0.66666666666666663</v>
      </c>
      <c r="BP40" s="87">
        <f t="shared" si="35"/>
        <v>0.62962962962962954</v>
      </c>
      <c r="BQ40" s="88">
        <f t="shared" si="35"/>
        <v>0.77777777777777779</v>
      </c>
      <c r="BR40" s="86">
        <f t="shared" si="35"/>
        <v>0.96296296296296291</v>
      </c>
      <c r="BS40" s="87">
        <f t="shared" si="35"/>
        <v>1</v>
      </c>
      <c r="BT40" s="88">
        <f t="shared" si="35"/>
        <v>1</v>
      </c>
      <c r="BU40" s="86">
        <f t="shared" si="35"/>
        <v>1</v>
      </c>
      <c r="BV40" s="87">
        <f t="shared" si="35"/>
        <v>1</v>
      </c>
      <c r="BW40" s="88">
        <f t="shared" si="35"/>
        <v>1</v>
      </c>
      <c r="BX40" s="86">
        <f t="shared" si="35"/>
        <v>1</v>
      </c>
      <c r="BY40" s="87">
        <f t="shared" si="36"/>
        <v>1</v>
      </c>
      <c r="BZ40" s="89">
        <f t="shared" si="36"/>
        <v>1</v>
      </c>
      <c r="CA40" s="45"/>
      <c r="CB40" s="87">
        <f t="shared" si="8"/>
        <v>0.25</v>
      </c>
      <c r="CC40" s="87">
        <f t="shared" si="9"/>
        <v>0.65</v>
      </c>
      <c r="CD40" s="87">
        <f t="shared" si="10"/>
        <v>0.70000000000000007</v>
      </c>
      <c r="CE40" s="87">
        <f t="shared" si="11"/>
        <v>1</v>
      </c>
      <c r="CF40" s="87">
        <f t="shared" si="12"/>
        <v>1</v>
      </c>
      <c r="CG40" s="87">
        <f t="shared" si="13"/>
        <v>1</v>
      </c>
      <c r="CH40" s="1"/>
      <c r="CI40" s="1" t="s">
        <v>28</v>
      </c>
    </row>
    <row r="41" spans="1:87">
      <c r="A41" s="1"/>
      <c r="B41" s="1" t="s">
        <v>509</v>
      </c>
      <c r="C41" s="20" t="s">
        <v>510</v>
      </c>
      <c r="D41" s="23">
        <v>200</v>
      </c>
      <c r="E41" s="22" t="s">
        <v>42</v>
      </c>
      <c r="F41" s="22" t="s">
        <v>504</v>
      </c>
      <c r="G41" s="22" t="s">
        <v>498</v>
      </c>
      <c r="H41" s="81">
        <v>0.5</v>
      </c>
      <c r="I41" s="82">
        <v>2.7</v>
      </c>
      <c r="J41" s="83">
        <v>3</v>
      </c>
      <c r="K41" s="84">
        <v>0.9</v>
      </c>
      <c r="L41" s="84">
        <v>0.05</v>
      </c>
      <c r="M41" s="84" t="s">
        <v>458</v>
      </c>
      <c r="N41" s="25">
        <v>0.6</v>
      </c>
      <c r="O41" s="26">
        <v>1.2</v>
      </c>
      <c r="P41" s="27">
        <v>2.2999999999999998</v>
      </c>
      <c r="Q41" s="25">
        <v>2.2000000000000002</v>
      </c>
      <c r="R41" s="26">
        <v>2.5</v>
      </c>
      <c r="S41" s="27">
        <v>2.8</v>
      </c>
      <c r="T41" s="25">
        <v>3.3</v>
      </c>
      <c r="U41" s="26">
        <v>3.3</v>
      </c>
      <c r="V41" s="27">
        <v>3.2</v>
      </c>
      <c r="W41" s="25">
        <v>3.2</v>
      </c>
      <c r="X41" s="26">
        <v>3.2</v>
      </c>
      <c r="Y41" s="27">
        <v>2.9</v>
      </c>
      <c r="Z41" s="25">
        <v>2.8</v>
      </c>
      <c r="AA41" s="26">
        <v>2.4</v>
      </c>
      <c r="AB41" s="27">
        <v>2.2000000000000002</v>
      </c>
      <c r="AC41" s="25">
        <v>2</v>
      </c>
      <c r="AD41" s="26">
        <v>2</v>
      </c>
      <c r="AE41" s="28">
        <v>1.8</v>
      </c>
      <c r="AF41" s="85"/>
      <c r="AG41" s="86">
        <f t="shared" si="16"/>
        <v>0.22222222222222221</v>
      </c>
      <c r="AH41" s="87">
        <f t="shared" si="17"/>
        <v>0.44444444444444442</v>
      </c>
      <c r="AI41" s="88">
        <f t="shared" si="18"/>
        <v>0.85185185185185175</v>
      </c>
      <c r="AJ41" s="86">
        <f t="shared" si="19"/>
        <v>0.81481481481481488</v>
      </c>
      <c r="AK41" s="87">
        <f t="shared" si="20"/>
        <v>0.92592592592592582</v>
      </c>
      <c r="AL41" s="88">
        <f t="shared" si="21"/>
        <v>1.037037037037037</v>
      </c>
      <c r="AM41" s="86">
        <f t="shared" si="22"/>
        <v>1.2222222222222221</v>
      </c>
      <c r="AN41" s="87">
        <f t="shared" si="23"/>
        <v>1.2222222222222221</v>
      </c>
      <c r="AO41" s="88">
        <f t="shared" si="24"/>
        <v>1.1851851851851851</v>
      </c>
      <c r="AP41" s="86">
        <f t="shared" si="25"/>
        <v>1.1851851851851851</v>
      </c>
      <c r="AQ41" s="87">
        <f t="shared" si="26"/>
        <v>1.1851851851851851</v>
      </c>
      <c r="AR41" s="88">
        <f t="shared" si="27"/>
        <v>1.074074074074074</v>
      </c>
      <c r="AS41" s="86">
        <f t="shared" si="28"/>
        <v>1.037037037037037</v>
      </c>
      <c r="AT41" s="87">
        <f t="shared" si="29"/>
        <v>0.88888888888888884</v>
      </c>
      <c r="AU41" s="88">
        <f t="shared" si="30"/>
        <v>0.81481481481481488</v>
      </c>
      <c r="AV41" s="86">
        <f t="shared" si="31"/>
        <v>0.7407407407407407</v>
      </c>
      <c r="AW41" s="87">
        <f t="shared" si="32"/>
        <v>0.7407407407407407</v>
      </c>
      <c r="AX41" s="89">
        <f t="shared" si="33"/>
        <v>0.66666666666666663</v>
      </c>
      <c r="AY41" s="90"/>
      <c r="AZ41" s="87">
        <f t="shared" si="34"/>
        <v>0.5</v>
      </c>
      <c r="BA41" s="87">
        <f t="shared" si="3"/>
        <v>0.95000000000000007</v>
      </c>
      <c r="BB41" s="87">
        <f t="shared" si="4"/>
        <v>1.2000000000000002</v>
      </c>
      <c r="BC41" s="87">
        <f t="shared" si="5"/>
        <v>1.1500000000000001</v>
      </c>
      <c r="BD41" s="87">
        <f t="shared" si="6"/>
        <v>0.9</v>
      </c>
      <c r="BE41" s="87">
        <f t="shared" si="7"/>
        <v>0.70000000000000007</v>
      </c>
      <c r="BF41" s="91"/>
      <c r="BG41" s="3" t="s">
        <v>79</v>
      </c>
      <c r="BH41" s="92"/>
      <c r="BI41" s="86">
        <f t="shared" si="35"/>
        <v>0.22222222222222221</v>
      </c>
      <c r="BJ41" s="87">
        <f t="shared" si="35"/>
        <v>0.44444444444444442</v>
      </c>
      <c r="BK41" s="88">
        <f t="shared" si="35"/>
        <v>0.85185185185185175</v>
      </c>
      <c r="BL41" s="86">
        <f t="shared" si="35"/>
        <v>0.81481481481481488</v>
      </c>
      <c r="BM41" s="87">
        <f t="shared" si="35"/>
        <v>0.92592592592592582</v>
      </c>
      <c r="BN41" s="88">
        <f t="shared" si="35"/>
        <v>1</v>
      </c>
      <c r="BO41" s="86">
        <f t="shared" si="35"/>
        <v>1</v>
      </c>
      <c r="BP41" s="87">
        <f t="shared" si="35"/>
        <v>1</v>
      </c>
      <c r="BQ41" s="88">
        <f t="shared" si="35"/>
        <v>1</v>
      </c>
      <c r="BR41" s="86">
        <f t="shared" si="35"/>
        <v>1</v>
      </c>
      <c r="BS41" s="87">
        <f t="shared" si="35"/>
        <v>1</v>
      </c>
      <c r="BT41" s="88">
        <f t="shared" si="35"/>
        <v>1</v>
      </c>
      <c r="BU41" s="86">
        <f t="shared" si="35"/>
        <v>1</v>
      </c>
      <c r="BV41" s="87">
        <f t="shared" si="35"/>
        <v>0.88888888888888884</v>
      </c>
      <c r="BW41" s="88">
        <f t="shared" si="35"/>
        <v>0.81481481481481488</v>
      </c>
      <c r="BX41" s="86">
        <f t="shared" si="35"/>
        <v>0.7407407407407407</v>
      </c>
      <c r="BY41" s="87">
        <f t="shared" si="36"/>
        <v>0.7407407407407407</v>
      </c>
      <c r="BZ41" s="89">
        <f t="shared" si="36"/>
        <v>0.66666666666666663</v>
      </c>
      <c r="CA41" s="45"/>
      <c r="CB41" s="87">
        <f t="shared" si="8"/>
        <v>0.5</v>
      </c>
      <c r="CC41" s="87">
        <f t="shared" si="9"/>
        <v>0.9</v>
      </c>
      <c r="CD41" s="87">
        <f t="shared" si="10"/>
        <v>1</v>
      </c>
      <c r="CE41" s="87">
        <f t="shared" si="11"/>
        <v>1</v>
      </c>
      <c r="CF41" s="87">
        <f t="shared" si="12"/>
        <v>0.9</v>
      </c>
      <c r="CG41" s="87">
        <f t="shared" si="13"/>
        <v>0.70000000000000007</v>
      </c>
      <c r="CH41" s="1"/>
      <c r="CI41" s="1" t="s">
        <v>79</v>
      </c>
    </row>
    <row r="42" spans="1:87">
      <c r="A42" s="1"/>
      <c r="B42" s="1" t="s">
        <v>511</v>
      </c>
      <c r="C42" s="20" t="s">
        <v>510</v>
      </c>
      <c r="D42" s="23">
        <v>200</v>
      </c>
      <c r="E42" s="22" t="s">
        <v>42</v>
      </c>
      <c r="F42" s="22" t="s">
        <v>21</v>
      </c>
      <c r="G42" s="22" t="s">
        <v>498</v>
      </c>
      <c r="H42" s="81">
        <v>0.5</v>
      </c>
      <c r="I42" s="82">
        <v>2.7</v>
      </c>
      <c r="J42" s="83">
        <v>3</v>
      </c>
      <c r="K42" s="84">
        <v>0.9</v>
      </c>
      <c r="L42" s="84">
        <v>0.05</v>
      </c>
      <c r="M42" s="84" t="s">
        <v>458</v>
      </c>
      <c r="N42" s="25">
        <v>0.3</v>
      </c>
      <c r="O42" s="26">
        <v>0.7</v>
      </c>
      <c r="P42" s="27">
        <v>1.1000000000000001</v>
      </c>
      <c r="Q42" s="25">
        <v>1.5</v>
      </c>
      <c r="R42" s="26">
        <v>1.6</v>
      </c>
      <c r="S42" s="27">
        <v>2</v>
      </c>
      <c r="T42" s="25">
        <v>2.1</v>
      </c>
      <c r="U42" s="26">
        <v>2.2000000000000002</v>
      </c>
      <c r="V42" s="27">
        <v>2.1</v>
      </c>
      <c r="W42" s="25">
        <v>1.8</v>
      </c>
      <c r="X42" s="26">
        <v>1.7</v>
      </c>
      <c r="Y42" s="27">
        <v>1.8</v>
      </c>
      <c r="Z42" s="25">
        <v>1.8</v>
      </c>
      <c r="AA42" s="26">
        <v>1.6</v>
      </c>
      <c r="AB42" s="27">
        <v>1.5</v>
      </c>
      <c r="AC42" s="25">
        <v>1.3</v>
      </c>
      <c r="AD42" s="26">
        <v>1.1000000000000001</v>
      </c>
      <c r="AE42" s="28">
        <v>1.1000000000000001</v>
      </c>
      <c r="AF42" s="85"/>
      <c r="AG42" s="86">
        <f t="shared" si="16"/>
        <v>0.1111111111111111</v>
      </c>
      <c r="AH42" s="87">
        <f t="shared" si="17"/>
        <v>0.25925925925925924</v>
      </c>
      <c r="AI42" s="88">
        <f t="shared" si="18"/>
        <v>0.40740740740740744</v>
      </c>
      <c r="AJ42" s="86">
        <f t="shared" si="19"/>
        <v>0.55555555555555547</v>
      </c>
      <c r="AK42" s="87">
        <f t="shared" si="20"/>
        <v>0.59259259259259256</v>
      </c>
      <c r="AL42" s="88">
        <f t="shared" si="21"/>
        <v>0.7407407407407407</v>
      </c>
      <c r="AM42" s="86">
        <f t="shared" si="22"/>
        <v>0.77777777777777779</v>
      </c>
      <c r="AN42" s="87">
        <f t="shared" si="23"/>
        <v>0.81481481481481488</v>
      </c>
      <c r="AO42" s="88">
        <f t="shared" si="24"/>
        <v>0.77777777777777779</v>
      </c>
      <c r="AP42" s="86">
        <f t="shared" si="25"/>
        <v>0.66666666666666663</v>
      </c>
      <c r="AQ42" s="87">
        <f t="shared" si="26"/>
        <v>0.62962962962962954</v>
      </c>
      <c r="AR42" s="88">
        <f t="shared" si="27"/>
        <v>0.66666666666666663</v>
      </c>
      <c r="AS42" s="86">
        <f t="shared" si="28"/>
        <v>0.66666666666666663</v>
      </c>
      <c r="AT42" s="87">
        <f t="shared" si="29"/>
        <v>0.59259259259259256</v>
      </c>
      <c r="AU42" s="88">
        <f t="shared" si="30"/>
        <v>0.55555555555555547</v>
      </c>
      <c r="AV42" s="86">
        <f t="shared" si="31"/>
        <v>0.48148148148148145</v>
      </c>
      <c r="AW42" s="87">
        <f t="shared" si="32"/>
        <v>0.40740740740740744</v>
      </c>
      <c r="AX42" s="89">
        <f t="shared" si="33"/>
        <v>0.40740740740740744</v>
      </c>
      <c r="AY42" s="90"/>
      <c r="AZ42" s="87">
        <f t="shared" si="34"/>
        <v>0.25</v>
      </c>
      <c r="BA42" s="87">
        <f t="shared" si="3"/>
        <v>0.65</v>
      </c>
      <c r="BB42" s="87">
        <f t="shared" si="4"/>
        <v>0.8</v>
      </c>
      <c r="BC42" s="87">
        <f t="shared" si="5"/>
        <v>0.65</v>
      </c>
      <c r="BD42" s="87">
        <f t="shared" si="6"/>
        <v>0.60000000000000009</v>
      </c>
      <c r="BE42" s="87">
        <f t="shared" si="7"/>
        <v>0.45</v>
      </c>
      <c r="BF42" s="91"/>
      <c r="BG42" s="3" t="s">
        <v>307</v>
      </c>
      <c r="BH42" s="92"/>
      <c r="BI42" s="86">
        <f t="shared" si="35"/>
        <v>0.1111111111111111</v>
      </c>
      <c r="BJ42" s="87">
        <f t="shared" si="35"/>
        <v>0.25925925925925924</v>
      </c>
      <c r="BK42" s="88">
        <f t="shared" si="35"/>
        <v>0.40740740740740744</v>
      </c>
      <c r="BL42" s="86">
        <f t="shared" si="35"/>
        <v>0.55555555555555547</v>
      </c>
      <c r="BM42" s="87">
        <f t="shared" si="35"/>
        <v>0.59259259259259256</v>
      </c>
      <c r="BN42" s="88">
        <f t="shared" si="35"/>
        <v>0.7407407407407407</v>
      </c>
      <c r="BO42" s="86">
        <f t="shared" si="35"/>
        <v>0.77777777777777779</v>
      </c>
      <c r="BP42" s="87">
        <f t="shared" si="35"/>
        <v>0.81481481481481488</v>
      </c>
      <c r="BQ42" s="88">
        <f t="shared" si="35"/>
        <v>0.77777777777777779</v>
      </c>
      <c r="BR42" s="86">
        <f t="shared" si="35"/>
        <v>0.66666666666666663</v>
      </c>
      <c r="BS42" s="87">
        <f t="shared" si="35"/>
        <v>0.62962962962962954</v>
      </c>
      <c r="BT42" s="88">
        <f t="shared" si="35"/>
        <v>0.66666666666666663</v>
      </c>
      <c r="BU42" s="86">
        <f t="shared" si="35"/>
        <v>0.66666666666666663</v>
      </c>
      <c r="BV42" s="87">
        <f t="shared" si="35"/>
        <v>0.59259259259259256</v>
      </c>
      <c r="BW42" s="88">
        <f t="shared" si="35"/>
        <v>0.55555555555555547</v>
      </c>
      <c r="BX42" s="86">
        <f t="shared" si="35"/>
        <v>0.48148148148148145</v>
      </c>
      <c r="BY42" s="87">
        <f t="shared" si="36"/>
        <v>0.40740740740740744</v>
      </c>
      <c r="BZ42" s="89">
        <f t="shared" si="36"/>
        <v>0.40740740740740744</v>
      </c>
      <c r="CA42" s="45"/>
      <c r="CB42" s="87">
        <f t="shared" si="8"/>
        <v>0.25</v>
      </c>
      <c r="CC42" s="87">
        <f t="shared" si="9"/>
        <v>0.65</v>
      </c>
      <c r="CD42" s="87">
        <f t="shared" si="10"/>
        <v>0.8</v>
      </c>
      <c r="CE42" s="87">
        <f t="shared" si="11"/>
        <v>0.65</v>
      </c>
      <c r="CF42" s="87">
        <f t="shared" si="12"/>
        <v>0.60000000000000009</v>
      </c>
      <c r="CG42" s="87">
        <f t="shared" si="13"/>
        <v>0.45</v>
      </c>
      <c r="CH42" s="1"/>
      <c r="CI42" s="1" t="s">
        <v>307</v>
      </c>
    </row>
    <row r="43" spans="1:87">
      <c r="A43" s="1"/>
      <c r="B43" s="1" t="s">
        <v>512</v>
      </c>
      <c r="C43" s="20" t="s">
        <v>154</v>
      </c>
      <c r="D43" s="23">
        <v>200</v>
      </c>
      <c r="E43" s="22" t="s">
        <v>21</v>
      </c>
      <c r="F43" s="22" t="s">
        <v>513</v>
      </c>
      <c r="G43" s="22"/>
      <c r="H43" s="81"/>
      <c r="I43" s="82">
        <v>2.7</v>
      </c>
      <c r="J43" s="83">
        <v>3</v>
      </c>
      <c r="K43" s="84">
        <v>0.9</v>
      </c>
      <c r="L43" s="84">
        <v>0.05</v>
      </c>
      <c r="M43" s="84" t="s">
        <v>458</v>
      </c>
      <c r="N43" s="25">
        <v>0.6</v>
      </c>
      <c r="O43" s="26">
        <v>1.2</v>
      </c>
      <c r="P43" s="27">
        <v>1.9</v>
      </c>
      <c r="Q43" s="25">
        <v>2</v>
      </c>
      <c r="R43" s="26">
        <v>2.2000000000000002</v>
      </c>
      <c r="S43" s="27">
        <v>2.4</v>
      </c>
      <c r="T43" s="25">
        <v>2.2000000000000002</v>
      </c>
      <c r="U43" s="26">
        <v>2.1</v>
      </c>
      <c r="V43" s="27">
        <v>1.9</v>
      </c>
      <c r="W43" s="25">
        <v>1.7</v>
      </c>
      <c r="X43" s="26">
        <v>1.4</v>
      </c>
      <c r="Y43" s="27">
        <v>1.5</v>
      </c>
      <c r="Z43" s="25">
        <v>1.4</v>
      </c>
      <c r="AA43" s="26">
        <v>1.2</v>
      </c>
      <c r="AB43" s="27">
        <v>1.1000000000000001</v>
      </c>
      <c r="AC43" s="25">
        <v>1</v>
      </c>
      <c r="AD43" s="26">
        <v>1</v>
      </c>
      <c r="AE43" s="28">
        <v>1</v>
      </c>
      <c r="AF43" s="85"/>
      <c r="AG43" s="86">
        <f t="shared" si="16"/>
        <v>0.22222222222222221</v>
      </c>
      <c r="AH43" s="87">
        <f t="shared" si="17"/>
        <v>0.44444444444444442</v>
      </c>
      <c r="AI43" s="88">
        <f t="shared" si="18"/>
        <v>0.70370370370370361</v>
      </c>
      <c r="AJ43" s="86">
        <f t="shared" si="19"/>
        <v>0.7407407407407407</v>
      </c>
      <c r="AK43" s="87">
        <f t="shared" si="20"/>
        <v>0.81481481481481488</v>
      </c>
      <c r="AL43" s="88">
        <f t="shared" si="21"/>
        <v>0.88888888888888884</v>
      </c>
      <c r="AM43" s="86">
        <f t="shared" si="22"/>
        <v>0.81481481481481488</v>
      </c>
      <c r="AN43" s="87">
        <f t="shared" si="23"/>
        <v>0.77777777777777779</v>
      </c>
      <c r="AO43" s="88">
        <f t="shared" si="24"/>
        <v>0.70370370370370361</v>
      </c>
      <c r="AP43" s="86">
        <f t="shared" si="25"/>
        <v>0.62962962962962954</v>
      </c>
      <c r="AQ43" s="87">
        <f t="shared" si="26"/>
        <v>0.51851851851851849</v>
      </c>
      <c r="AR43" s="88">
        <f t="shared" si="27"/>
        <v>0.55555555555555547</v>
      </c>
      <c r="AS43" s="86">
        <f t="shared" si="28"/>
        <v>0.51851851851851849</v>
      </c>
      <c r="AT43" s="87">
        <f t="shared" si="29"/>
        <v>0.44444444444444442</v>
      </c>
      <c r="AU43" s="88">
        <f t="shared" si="30"/>
        <v>0.40740740740740744</v>
      </c>
      <c r="AV43" s="86">
        <f t="shared" si="31"/>
        <v>0.37037037037037035</v>
      </c>
      <c r="AW43" s="87">
        <f t="shared" si="32"/>
        <v>0.37037037037037035</v>
      </c>
      <c r="AX43" s="89">
        <f t="shared" si="33"/>
        <v>0.37037037037037035</v>
      </c>
      <c r="AY43" s="90"/>
      <c r="AZ43" s="87">
        <f t="shared" si="34"/>
        <v>0.45</v>
      </c>
      <c r="BA43" s="87">
        <f t="shared" si="3"/>
        <v>0.8</v>
      </c>
      <c r="BB43" s="87">
        <f t="shared" si="4"/>
        <v>0.75</v>
      </c>
      <c r="BC43" s="87">
        <f t="shared" si="5"/>
        <v>0.55000000000000004</v>
      </c>
      <c r="BD43" s="87">
        <f t="shared" si="6"/>
        <v>0.45</v>
      </c>
      <c r="BE43" s="87">
        <f>ROUND(AVERAGE(AV43:AX43)/0.05,0)*0.05</f>
        <v>0.35000000000000003</v>
      </c>
      <c r="BF43" s="91"/>
      <c r="BG43" s="3" t="s">
        <v>514</v>
      </c>
      <c r="BH43" s="92"/>
      <c r="BI43" s="86">
        <f t="shared" si="35"/>
        <v>0.22222222222222221</v>
      </c>
      <c r="BJ43" s="87">
        <f t="shared" si="35"/>
        <v>0.44444444444444442</v>
      </c>
      <c r="BK43" s="88">
        <f t="shared" si="35"/>
        <v>0.70370370370370361</v>
      </c>
      <c r="BL43" s="86">
        <f t="shared" si="35"/>
        <v>0.7407407407407407</v>
      </c>
      <c r="BM43" s="87">
        <f t="shared" si="35"/>
        <v>0.81481481481481488</v>
      </c>
      <c r="BN43" s="88">
        <f t="shared" si="35"/>
        <v>0.88888888888888884</v>
      </c>
      <c r="BO43" s="86">
        <f t="shared" si="35"/>
        <v>0.81481481481481488</v>
      </c>
      <c r="BP43" s="87">
        <f t="shared" si="35"/>
        <v>0.77777777777777779</v>
      </c>
      <c r="BQ43" s="88">
        <f t="shared" si="35"/>
        <v>0.70370370370370361</v>
      </c>
      <c r="BR43" s="86">
        <f t="shared" si="35"/>
        <v>0.62962962962962954</v>
      </c>
      <c r="BS43" s="87">
        <f t="shared" si="35"/>
        <v>0.51851851851851849</v>
      </c>
      <c r="BT43" s="88">
        <f t="shared" si="35"/>
        <v>0.55555555555555547</v>
      </c>
      <c r="BU43" s="86">
        <f t="shared" si="35"/>
        <v>0.51851851851851849</v>
      </c>
      <c r="BV43" s="87">
        <f t="shared" si="35"/>
        <v>0.44444444444444442</v>
      </c>
      <c r="BW43" s="88">
        <f t="shared" si="35"/>
        <v>0.40740740740740744</v>
      </c>
      <c r="BX43" s="86">
        <f t="shared" si="35"/>
        <v>0.37037037037037035</v>
      </c>
      <c r="BY43" s="87">
        <f t="shared" si="36"/>
        <v>0.37037037037037035</v>
      </c>
      <c r="BZ43" s="89">
        <f t="shared" si="36"/>
        <v>0.37037037037037035</v>
      </c>
      <c r="CA43" s="45"/>
      <c r="CB43" s="87">
        <f t="shared" si="8"/>
        <v>0.45</v>
      </c>
      <c r="CC43" s="87">
        <f t="shared" si="9"/>
        <v>0.8</v>
      </c>
      <c r="CD43" s="87">
        <f t="shared" si="10"/>
        <v>0.75</v>
      </c>
      <c r="CE43" s="87">
        <f t="shared" si="11"/>
        <v>0.55000000000000004</v>
      </c>
      <c r="CF43" s="87">
        <f t="shared" si="12"/>
        <v>0.45</v>
      </c>
      <c r="CG43" s="87">
        <f t="shared" si="13"/>
        <v>0.35000000000000003</v>
      </c>
      <c r="CH43" s="1"/>
      <c r="CI43" s="1" t="s">
        <v>514</v>
      </c>
    </row>
    <row r="44" spans="1:87">
      <c r="A44" s="1"/>
      <c r="B44" s="1" t="s">
        <v>515</v>
      </c>
      <c r="C44" s="20" t="s">
        <v>27</v>
      </c>
      <c r="D44" s="23">
        <v>200</v>
      </c>
      <c r="E44" s="22" t="s">
        <v>21</v>
      </c>
      <c r="F44" s="22" t="s">
        <v>375</v>
      </c>
      <c r="G44" s="22"/>
      <c r="H44" s="81"/>
      <c r="I44" s="82">
        <v>2.7</v>
      </c>
      <c r="J44" s="83">
        <v>3</v>
      </c>
      <c r="K44" s="84">
        <v>0.45</v>
      </c>
      <c r="L44" s="84">
        <v>0.05</v>
      </c>
      <c r="M44" s="84" t="s">
        <v>458</v>
      </c>
      <c r="N44" s="25">
        <v>0.3</v>
      </c>
      <c r="O44" s="26">
        <v>0.4</v>
      </c>
      <c r="P44" s="27">
        <v>0.6</v>
      </c>
      <c r="Q44" s="25">
        <v>0.9</v>
      </c>
      <c r="R44" s="26">
        <v>1.2</v>
      </c>
      <c r="S44" s="27">
        <v>1.9</v>
      </c>
      <c r="T44" s="25">
        <v>2.1</v>
      </c>
      <c r="U44" s="26">
        <v>2.5</v>
      </c>
      <c r="V44" s="27">
        <v>2.7</v>
      </c>
      <c r="W44" s="25">
        <v>2.5</v>
      </c>
      <c r="X44" s="26">
        <v>2.4</v>
      </c>
      <c r="Y44" s="27">
        <v>2.8</v>
      </c>
      <c r="Z44" s="25">
        <v>3</v>
      </c>
      <c r="AA44" s="26">
        <v>3</v>
      </c>
      <c r="AB44" s="27">
        <v>3</v>
      </c>
      <c r="AC44" s="25">
        <v>2.9</v>
      </c>
      <c r="AD44" s="26">
        <v>2.9</v>
      </c>
      <c r="AE44" s="28">
        <v>2.9</v>
      </c>
      <c r="AF44" s="85"/>
      <c r="AG44" s="86">
        <f t="shared" si="16"/>
        <v>0.1111111111111111</v>
      </c>
      <c r="AH44" s="87">
        <f t="shared" si="17"/>
        <v>0.14814814814814814</v>
      </c>
      <c r="AI44" s="88">
        <f t="shared" si="18"/>
        <v>0.22222222222222221</v>
      </c>
      <c r="AJ44" s="86">
        <f t="shared" si="19"/>
        <v>0.33333333333333331</v>
      </c>
      <c r="AK44" s="87">
        <f t="shared" si="20"/>
        <v>0.44444444444444442</v>
      </c>
      <c r="AL44" s="88">
        <f t="shared" si="21"/>
        <v>0.70370370370370361</v>
      </c>
      <c r="AM44" s="86">
        <f t="shared" si="22"/>
        <v>0.77777777777777779</v>
      </c>
      <c r="AN44" s="87">
        <f t="shared" si="23"/>
        <v>0.92592592592592582</v>
      </c>
      <c r="AO44" s="88">
        <f t="shared" si="24"/>
        <v>1</v>
      </c>
      <c r="AP44" s="86">
        <f t="shared" si="25"/>
        <v>0.92592592592592582</v>
      </c>
      <c r="AQ44" s="87">
        <f t="shared" si="26"/>
        <v>0.88888888888888884</v>
      </c>
      <c r="AR44" s="88">
        <f t="shared" si="27"/>
        <v>1.037037037037037</v>
      </c>
      <c r="AS44" s="86">
        <f t="shared" si="28"/>
        <v>1.1111111111111109</v>
      </c>
      <c r="AT44" s="87">
        <f t="shared" si="29"/>
        <v>1.1111111111111109</v>
      </c>
      <c r="AU44" s="88">
        <f t="shared" si="30"/>
        <v>1.1111111111111109</v>
      </c>
      <c r="AV44" s="86">
        <f t="shared" si="31"/>
        <v>1.074074074074074</v>
      </c>
      <c r="AW44" s="87">
        <f t="shared" si="32"/>
        <v>1.074074074074074</v>
      </c>
      <c r="AX44" s="89">
        <f t="shared" si="33"/>
        <v>1.074074074074074</v>
      </c>
      <c r="AY44" s="90"/>
      <c r="AZ44" s="87">
        <f t="shared" si="34"/>
        <v>0.15000000000000002</v>
      </c>
      <c r="BA44" s="87">
        <f t="shared" si="3"/>
        <v>0.5</v>
      </c>
      <c r="BB44" s="87">
        <f t="shared" si="4"/>
        <v>0.9</v>
      </c>
      <c r="BC44" s="87">
        <f t="shared" si="5"/>
        <v>0.95000000000000007</v>
      </c>
      <c r="BD44" s="87">
        <f t="shared" si="6"/>
        <v>1.1000000000000001</v>
      </c>
      <c r="BE44" s="87">
        <f t="shared" si="7"/>
        <v>1.05</v>
      </c>
      <c r="BF44" s="91"/>
      <c r="BG44" s="3" t="s">
        <v>28</v>
      </c>
      <c r="BH44" s="92"/>
      <c r="BI44" s="86">
        <f t="shared" si="35"/>
        <v>0.1111111111111111</v>
      </c>
      <c r="BJ44" s="87">
        <f t="shared" si="35"/>
        <v>0.14814814814814814</v>
      </c>
      <c r="BK44" s="88">
        <f t="shared" si="35"/>
        <v>0.22222222222222221</v>
      </c>
      <c r="BL44" s="86">
        <f t="shared" si="35"/>
        <v>0.33333333333333331</v>
      </c>
      <c r="BM44" s="87">
        <f t="shared" si="35"/>
        <v>0.44444444444444442</v>
      </c>
      <c r="BN44" s="88">
        <f t="shared" si="35"/>
        <v>0.70370370370370361</v>
      </c>
      <c r="BO44" s="86">
        <f t="shared" si="35"/>
        <v>0.77777777777777779</v>
      </c>
      <c r="BP44" s="87">
        <f t="shared" si="35"/>
        <v>0.92592592592592582</v>
      </c>
      <c r="BQ44" s="88">
        <f t="shared" si="35"/>
        <v>1</v>
      </c>
      <c r="BR44" s="86">
        <f t="shared" si="35"/>
        <v>0.92592592592592582</v>
      </c>
      <c r="BS44" s="87">
        <f t="shared" si="35"/>
        <v>0.88888888888888884</v>
      </c>
      <c r="BT44" s="88">
        <f t="shared" si="35"/>
        <v>1</v>
      </c>
      <c r="BU44" s="86">
        <f t="shared" si="35"/>
        <v>1</v>
      </c>
      <c r="BV44" s="87">
        <f t="shared" si="35"/>
        <v>1</v>
      </c>
      <c r="BW44" s="88">
        <f t="shared" si="35"/>
        <v>1</v>
      </c>
      <c r="BX44" s="86">
        <f t="shared" si="35"/>
        <v>1</v>
      </c>
      <c r="BY44" s="87">
        <f t="shared" si="36"/>
        <v>1</v>
      </c>
      <c r="BZ44" s="89">
        <f t="shared" si="36"/>
        <v>1</v>
      </c>
      <c r="CA44" s="45"/>
      <c r="CB44" s="87">
        <f t="shared" si="8"/>
        <v>0.15000000000000002</v>
      </c>
      <c r="CC44" s="87">
        <f t="shared" si="9"/>
        <v>0.5</v>
      </c>
      <c r="CD44" s="87">
        <f t="shared" si="10"/>
        <v>0.9</v>
      </c>
      <c r="CE44" s="87">
        <f t="shared" si="11"/>
        <v>0.95000000000000007</v>
      </c>
      <c r="CF44" s="87">
        <f t="shared" si="12"/>
        <v>1</v>
      </c>
      <c r="CG44" s="87">
        <f t="shared" si="13"/>
        <v>1</v>
      </c>
      <c r="CH44" s="1"/>
      <c r="CI44" s="1" t="s">
        <v>28</v>
      </c>
    </row>
    <row r="45" spans="1:87">
      <c r="A45" s="1"/>
      <c r="B45" s="1" t="s">
        <v>516</v>
      </c>
      <c r="C45" s="20" t="s">
        <v>27</v>
      </c>
      <c r="D45" s="23">
        <v>600</v>
      </c>
      <c r="E45" s="22" t="s">
        <v>21</v>
      </c>
      <c r="F45" s="22" t="s">
        <v>375</v>
      </c>
      <c r="G45" s="22"/>
      <c r="H45" s="81"/>
      <c r="I45" s="82">
        <v>2.7</v>
      </c>
      <c r="J45" s="83">
        <v>3</v>
      </c>
      <c r="K45" s="84">
        <v>0.45</v>
      </c>
      <c r="L45" s="84">
        <v>0.05</v>
      </c>
      <c r="M45" s="84" t="s">
        <v>458</v>
      </c>
      <c r="N45" s="25">
        <v>0.4</v>
      </c>
      <c r="O45" s="26">
        <v>0.9</v>
      </c>
      <c r="P45" s="27">
        <v>1.2</v>
      </c>
      <c r="Q45" s="25">
        <v>1.5</v>
      </c>
      <c r="R45" s="26">
        <v>1.4</v>
      </c>
      <c r="S45" s="27">
        <v>1.4</v>
      </c>
      <c r="T45" s="25">
        <v>1.6</v>
      </c>
      <c r="U45" s="26">
        <v>2.1</v>
      </c>
      <c r="V45" s="27">
        <v>2.2000000000000002</v>
      </c>
      <c r="W45" s="25">
        <v>2.6</v>
      </c>
      <c r="X45" s="26">
        <v>2.8</v>
      </c>
      <c r="Y45" s="27">
        <v>3.2</v>
      </c>
      <c r="Z45" s="25">
        <v>3.4</v>
      </c>
      <c r="AA45" s="26">
        <v>3.4</v>
      </c>
      <c r="AB45" s="27">
        <v>3.4</v>
      </c>
      <c r="AC45" s="25">
        <v>3.4</v>
      </c>
      <c r="AD45" s="26">
        <v>3.7</v>
      </c>
      <c r="AE45" s="28">
        <v>3.5</v>
      </c>
      <c r="AF45" s="85"/>
      <c r="AG45" s="86">
        <f t="shared" si="16"/>
        <v>0.14814814814814814</v>
      </c>
      <c r="AH45" s="87">
        <f t="shared" si="17"/>
        <v>0.33333333333333331</v>
      </c>
      <c r="AI45" s="88">
        <f t="shared" si="18"/>
        <v>0.44444444444444442</v>
      </c>
      <c r="AJ45" s="86">
        <f t="shared" si="19"/>
        <v>0.55555555555555547</v>
      </c>
      <c r="AK45" s="87">
        <f t="shared" si="20"/>
        <v>0.51851851851851849</v>
      </c>
      <c r="AL45" s="88">
        <f t="shared" si="21"/>
        <v>0.51851851851851849</v>
      </c>
      <c r="AM45" s="86">
        <f t="shared" si="22"/>
        <v>0.59259259259259256</v>
      </c>
      <c r="AN45" s="87">
        <f t="shared" si="23"/>
        <v>0.77777777777777779</v>
      </c>
      <c r="AO45" s="88">
        <f t="shared" si="24"/>
        <v>0.81481481481481488</v>
      </c>
      <c r="AP45" s="86">
        <f t="shared" si="25"/>
        <v>0.96296296296296291</v>
      </c>
      <c r="AQ45" s="87">
        <f t="shared" si="26"/>
        <v>1.037037037037037</v>
      </c>
      <c r="AR45" s="88">
        <f t="shared" si="27"/>
        <v>1.1851851851851851</v>
      </c>
      <c r="AS45" s="86">
        <f t="shared" si="28"/>
        <v>1.2592592592592591</v>
      </c>
      <c r="AT45" s="87">
        <f t="shared" si="29"/>
        <v>1.2592592592592591</v>
      </c>
      <c r="AU45" s="88">
        <f t="shared" si="30"/>
        <v>1.2592592592592591</v>
      </c>
      <c r="AV45" s="86">
        <f t="shared" si="31"/>
        <v>1.2592592592592591</v>
      </c>
      <c r="AW45" s="87">
        <f t="shared" si="32"/>
        <v>1.3703703703703702</v>
      </c>
      <c r="AX45" s="89">
        <f t="shared" si="33"/>
        <v>1.2962962962962963</v>
      </c>
      <c r="AY45" s="90"/>
      <c r="AZ45" s="87">
        <f t="shared" si="34"/>
        <v>0.30000000000000004</v>
      </c>
      <c r="BA45" s="87">
        <f t="shared" si="3"/>
        <v>0.55000000000000004</v>
      </c>
      <c r="BB45" s="87">
        <f t="shared" si="4"/>
        <v>0.75</v>
      </c>
      <c r="BC45" s="87">
        <f t="shared" si="5"/>
        <v>1.05</v>
      </c>
      <c r="BD45" s="87">
        <f t="shared" si="6"/>
        <v>1.25</v>
      </c>
      <c r="BE45" s="87">
        <f t="shared" si="7"/>
        <v>1.3</v>
      </c>
      <c r="BF45" s="91"/>
      <c r="BG45" s="3" t="s">
        <v>28</v>
      </c>
      <c r="BH45" s="92"/>
      <c r="BI45" s="86">
        <f t="shared" si="35"/>
        <v>0.14814814814814814</v>
      </c>
      <c r="BJ45" s="87">
        <f t="shared" si="35"/>
        <v>0.33333333333333331</v>
      </c>
      <c r="BK45" s="88">
        <f t="shared" si="35"/>
        <v>0.44444444444444442</v>
      </c>
      <c r="BL45" s="86">
        <f t="shared" si="35"/>
        <v>0.55555555555555547</v>
      </c>
      <c r="BM45" s="87">
        <f t="shared" si="35"/>
        <v>0.51851851851851849</v>
      </c>
      <c r="BN45" s="88">
        <f t="shared" si="35"/>
        <v>0.51851851851851849</v>
      </c>
      <c r="BO45" s="86">
        <f t="shared" si="35"/>
        <v>0.59259259259259256</v>
      </c>
      <c r="BP45" s="87">
        <f t="shared" si="35"/>
        <v>0.77777777777777779</v>
      </c>
      <c r="BQ45" s="88">
        <f t="shared" si="35"/>
        <v>0.81481481481481488</v>
      </c>
      <c r="BR45" s="86">
        <f t="shared" si="35"/>
        <v>0.96296296296296291</v>
      </c>
      <c r="BS45" s="87">
        <f t="shared" si="35"/>
        <v>1</v>
      </c>
      <c r="BT45" s="88">
        <f t="shared" si="35"/>
        <v>1</v>
      </c>
      <c r="BU45" s="86">
        <f t="shared" si="35"/>
        <v>1</v>
      </c>
      <c r="BV45" s="87">
        <f t="shared" si="35"/>
        <v>1</v>
      </c>
      <c r="BW45" s="88">
        <f t="shared" si="35"/>
        <v>1</v>
      </c>
      <c r="BX45" s="86">
        <f t="shared" si="35"/>
        <v>1</v>
      </c>
      <c r="BY45" s="87">
        <f t="shared" si="36"/>
        <v>1</v>
      </c>
      <c r="BZ45" s="89">
        <f t="shared" si="36"/>
        <v>1</v>
      </c>
      <c r="CA45" s="45"/>
      <c r="CB45" s="87">
        <f t="shared" si="8"/>
        <v>0.30000000000000004</v>
      </c>
      <c r="CC45" s="87">
        <f t="shared" si="9"/>
        <v>0.55000000000000004</v>
      </c>
      <c r="CD45" s="87">
        <f t="shared" si="10"/>
        <v>0.75</v>
      </c>
      <c r="CE45" s="87">
        <f t="shared" si="11"/>
        <v>1</v>
      </c>
      <c r="CF45" s="87">
        <f t="shared" si="12"/>
        <v>1</v>
      </c>
      <c r="CG45" s="87">
        <f t="shared" si="13"/>
        <v>1</v>
      </c>
      <c r="CH45" s="1"/>
      <c r="CI45" s="1" t="s">
        <v>28</v>
      </c>
    </row>
    <row r="46" spans="1:87">
      <c r="A46" s="1"/>
      <c r="B46" s="1" t="s">
        <v>517</v>
      </c>
      <c r="C46" s="20" t="s">
        <v>27</v>
      </c>
      <c r="D46" s="23">
        <v>800</v>
      </c>
      <c r="E46" s="22" t="s">
        <v>21</v>
      </c>
      <c r="F46" s="22" t="s">
        <v>375</v>
      </c>
      <c r="G46" s="22"/>
      <c r="H46" s="81"/>
      <c r="I46" s="82">
        <v>2.7</v>
      </c>
      <c r="J46" s="83">
        <v>3</v>
      </c>
      <c r="K46" s="84">
        <v>0.45</v>
      </c>
      <c r="L46" s="84">
        <v>0.05</v>
      </c>
      <c r="M46" s="84" t="s">
        <v>458</v>
      </c>
      <c r="N46" s="25">
        <v>0.4</v>
      </c>
      <c r="O46" s="26">
        <v>0.9</v>
      </c>
      <c r="P46" s="27">
        <v>1.2</v>
      </c>
      <c r="Q46" s="25">
        <v>1.2</v>
      </c>
      <c r="R46" s="26">
        <v>1.1000000000000001</v>
      </c>
      <c r="S46" s="27">
        <v>1.5</v>
      </c>
      <c r="T46" s="25">
        <v>1.5</v>
      </c>
      <c r="U46" s="26">
        <v>1.9</v>
      </c>
      <c r="V46" s="27">
        <v>2.2999999999999998</v>
      </c>
      <c r="W46" s="25">
        <v>2.6</v>
      </c>
      <c r="X46" s="26">
        <v>2.8</v>
      </c>
      <c r="Y46" s="27">
        <v>3.1</v>
      </c>
      <c r="Z46" s="25">
        <v>3.4</v>
      </c>
      <c r="AA46" s="26">
        <v>3.3</v>
      </c>
      <c r="AB46" s="27">
        <v>3.4</v>
      </c>
      <c r="AC46" s="25">
        <v>3.4</v>
      </c>
      <c r="AD46" s="26">
        <v>3.6</v>
      </c>
      <c r="AE46" s="28">
        <v>3.5</v>
      </c>
      <c r="AF46" s="85"/>
      <c r="AG46" s="86">
        <f t="shared" si="16"/>
        <v>0.14814814814814814</v>
      </c>
      <c r="AH46" s="87">
        <f t="shared" si="17"/>
        <v>0.33333333333333331</v>
      </c>
      <c r="AI46" s="88">
        <f t="shared" si="18"/>
        <v>0.44444444444444442</v>
      </c>
      <c r="AJ46" s="86">
        <f t="shared" si="19"/>
        <v>0.44444444444444442</v>
      </c>
      <c r="AK46" s="87">
        <f t="shared" si="20"/>
        <v>0.40740740740740744</v>
      </c>
      <c r="AL46" s="88">
        <f t="shared" si="21"/>
        <v>0.55555555555555547</v>
      </c>
      <c r="AM46" s="86">
        <f t="shared" si="22"/>
        <v>0.55555555555555547</v>
      </c>
      <c r="AN46" s="87">
        <f t="shared" si="23"/>
        <v>0.70370370370370361</v>
      </c>
      <c r="AO46" s="88">
        <f t="shared" si="24"/>
        <v>0.85185185185185175</v>
      </c>
      <c r="AP46" s="86">
        <f t="shared" si="25"/>
        <v>0.96296296296296291</v>
      </c>
      <c r="AQ46" s="87">
        <f t="shared" si="26"/>
        <v>1.037037037037037</v>
      </c>
      <c r="AR46" s="88">
        <f t="shared" si="27"/>
        <v>1.1481481481481481</v>
      </c>
      <c r="AS46" s="86">
        <f t="shared" si="28"/>
        <v>1.2592592592592591</v>
      </c>
      <c r="AT46" s="87">
        <f t="shared" si="29"/>
        <v>1.2222222222222221</v>
      </c>
      <c r="AU46" s="88">
        <f t="shared" si="30"/>
        <v>1.2592592592592591</v>
      </c>
      <c r="AV46" s="86">
        <f t="shared" si="31"/>
        <v>1.2592592592592591</v>
      </c>
      <c r="AW46" s="87">
        <f t="shared" si="32"/>
        <v>1.3333333333333333</v>
      </c>
      <c r="AX46" s="89">
        <f t="shared" si="33"/>
        <v>1.2962962962962963</v>
      </c>
      <c r="AY46" s="90"/>
      <c r="AZ46" s="87">
        <f t="shared" si="34"/>
        <v>0.30000000000000004</v>
      </c>
      <c r="BA46" s="87">
        <f t="shared" si="3"/>
        <v>0.45</v>
      </c>
      <c r="BB46" s="87">
        <f t="shared" si="4"/>
        <v>0.70000000000000007</v>
      </c>
      <c r="BC46" s="87">
        <f t="shared" si="5"/>
        <v>1.05</v>
      </c>
      <c r="BD46" s="87">
        <f t="shared" si="6"/>
        <v>1.25</v>
      </c>
      <c r="BE46" s="87">
        <f t="shared" si="7"/>
        <v>1.3</v>
      </c>
      <c r="BF46" s="91"/>
      <c r="BG46" s="3" t="s">
        <v>166</v>
      </c>
      <c r="BH46" s="92"/>
      <c r="BI46" s="86">
        <f t="shared" si="35"/>
        <v>0.14814814814814814</v>
      </c>
      <c r="BJ46" s="87">
        <f t="shared" si="35"/>
        <v>0.33333333333333331</v>
      </c>
      <c r="BK46" s="88">
        <f t="shared" si="35"/>
        <v>0.44444444444444442</v>
      </c>
      <c r="BL46" s="86">
        <f t="shared" si="35"/>
        <v>0.44444444444444442</v>
      </c>
      <c r="BM46" s="87">
        <f t="shared" si="35"/>
        <v>0.40740740740740744</v>
      </c>
      <c r="BN46" s="88">
        <f t="shared" si="35"/>
        <v>0.55555555555555547</v>
      </c>
      <c r="BO46" s="86">
        <f t="shared" si="35"/>
        <v>0.55555555555555547</v>
      </c>
      <c r="BP46" s="87">
        <f t="shared" si="35"/>
        <v>0.70370370370370361</v>
      </c>
      <c r="BQ46" s="88">
        <f t="shared" si="35"/>
        <v>0.85185185185185175</v>
      </c>
      <c r="BR46" s="86">
        <f t="shared" si="35"/>
        <v>0.96296296296296291</v>
      </c>
      <c r="BS46" s="87">
        <f t="shared" si="35"/>
        <v>1</v>
      </c>
      <c r="BT46" s="88">
        <f t="shared" si="35"/>
        <v>1</v>
      </c>
      <c r="BU46" s="86">
        <f t="shared" si="35"/>
        <v>1</v>
      </c>
      <c r="BV46" s="87">
        <f t="shared" si="35"/>
        <v>1</v>
      </c>
      <c r="BW46" s="88">
        <f t="shared" si="35"/>
        <v>1</v>
      </c>
      <c r="BX46" s="86">
        <f t="shared" ref="BX46:BX48" si="37">IF(AV46&lt;1.01,AV46,1)</f>
        <v>1</v>
      </c>
      <c r="BY46" s="87">
        <f t="shared" si="36"/>
        <v>1</v>
      </c>
      <c r="BZ46" s="89">
        <f t="shared" si="36"/>
        <v>1</v>
      </c>
      <c r="CA46" s="45"/>
      <c r="CB46" s="87">
        <f t="shared" si="8"/>
        <v>0.30000000000000004</v>
      </c>
      <c r="CC46" s="87">
        <f t="shared" si="9"/>
        <v>0.45</v>
      </c>
      <c r="CD46" s="87">
        <f t="shared" si="10"/>
        <v>0.70000000000000007</v>
      </c>
      <c r="CE46" s="87">
        <f t="shared" si="11"/>
        <v>1</v>
      </c>
      <c r="CF46" s="87">
        <f t="shared" si="12"/>
        <v>1</v>
      </c>
      <c r="CG46" s="87">
        <f t="shared" si="13"/>
        <v>1</v>
      </c>
      <c r="CH46" s="1"/>
      <c r="CI46" s="1" t="s">
        <v>166</v>
      </c>
    </row>
    <row r="47" spans="1:87">
      <c r="A47" s="1"/>
      <c r="B47" s="1" t="s">
        <v>518</v>
      </c>
      <c r="C47" s="20" t="s">
        <v>27</v>
      </c>
      <c r="D47" s="23" t="s">
        <v>397</v>
      </c>
      <c r="E47" s="22" t="s">
        <v>21</v>
      </c>
      <c r="F47" s="22" t="s">
        <v>375</v>
      </c>
      <c r="G47" s="22"/>
      <c r="H47" s="81"/>
      <c r="I47" s="82">
        <v>2.7</v>
      </c>
      <c r="J47" s="83">
        <v>3</v>
      </c>
      <c r="K47" s="84">
        <v>0.45</v>
      </c>
      <c r="L47" s="84">
        <v>0.05</v>
      </c>
      <c r="M47" s="84" t="s">
        <v>458</v>
      </c>
      <c r="N47" s="25">
        <v>0.4</v>
      </c>
      <c r="O47" s="26">
        <v>0.8</v>
      </c>
      <c r="P47" s="27">
        <v>1.1000000000000001</v>
      </c>
      <c r="Q47" s="25">
        <v>1.5</v>
      </c>
      <c r="R47" s="26">
        <v>1.7</v>
      </c>
      <c r="S47" s="27">
        <v>2</v>
      </c>
      <c r="T47" s="25">
        <v>1.7</v>
      </c>
      <c r="U47" s="26">
        <v>1.7</v>
      </c>
      <c r="V47" s="27">
        <v>2.2000000000000002</v>
      </c>
      <c r="W47" s="25">
        <v>2.6</v>
      </c>
      <c r="X47" s="26">
        <v>2.7</v>
      </c>
      <c r="Y47" s="27">
        <v>3</v>
      </c>
      <c r="Z47" s="25">
        <v>3.2</v>
      </c>
      <c r="AA47" s="26">
        <v>3.1</v>
      </c>
      <c r="AB47" s="27">
        <v>3.3</v>
      </c>
      <c r="AC47" s="25">
        <v>3.3</v>
      </c>
      <c r="AD47" s="26">
        <v>3.5</v>
      </c>
      <c r="AE47" s="28">
        <v>3.2</v>
      </c>
      <c r="AF47" s="85"/>
      <c r="AG47" s="86">
        <f t="shared" si="16"/>
        <v>0.14814814814814814</v>
      </c>
      <c r="AH47" s="87">
        <f t="shared" si="17"/>
        <v>0.29629629629629628</v>
      </c>
      <c r="AI47" s="88">
        <f t="shared" si="18"/>
        <v>0.40740740740740744</v>
      </c>
      <c r="AJ47" s="86">
        <f t="shared" si="19"/>
        <v>0.55555555555555547</v>
      </c>
      <c r="AK47" s="87">
        <f t="shared" si="20"/>
        <v>0.62962962962962954</v>
      </c>
      <c r="AL47" s="88">
        <f t="shared" si="21"/>
        <v>0.7407407407407407</v>
      </c>
      <c r="AM47" s="86">
        <f t="shared" si="22"/>
        <v>0.62962962962962954</v>
      </c>
      <c r="AN47" s="87">
        <f t="shared" si="23"/>
        <v>0.62962962962962954</v>
      </c>
      <c r="AO47" s="88">
        <f t="shared" si="24"/>
        <v>0.81481481481481488</v>
      </c>
      <c r="AP47" s="86">
        <f t="shared" si="25"/>
        <v>0.96296296296296291</v>
      </c>
      <c r="AQ47" s="87">
        <f t="shared" si="26"/>
        <v>1</v>
      </c>
      <c r="AR47" s="88">
        <f t="shared" si="27"/>
        <v>1.1111111111111109</v>
      </c>
      <c r="AS47" s="86">
        <f t="shared" si="28"/>
        <v>1.1851851851851851</v>
      </c>
      <c r="AT47" s="87">
        <f t="shared" si="29"/>
        <v>1.1481481481481481</v>
      </c>
      <c r="AU47" s="88">
        <f t="shared" si="30"/>
        <v>1.2222222222222221</v>
      </c>
      <c r="AV47" s="86">
        <f t="shared" si="31"/>
        <v>1.2222222222222221</v>
      </c>
      <c r="AW47" s="87">
        <f t="shared" si="32"/>
        <v>1.2962962962962963</v>
      </c>
      <c r="AX47" s="89">
        <f t="shared" si="33"/>
        <v>1.1851851851851851</v>
      </c>
      <c r="AY47" s="90"/>
      <c r="AZ47" s="87">
        <f t="shared" si="34"/>
        <v>0.30000000000000004</v>
      </c>
      <c r="BA47" s="87">
        <f t="shared" si="3"/>
        <v>0.65</v>
      </c>
      <c r="BB47" s="87">
        <f t="shared" si="4"/>
        <v>0.70000000000000007</v>
      </c>
      <c r="BC47" s="87">
        <f t="shared" si="5"/>
        <v>1</v>
      </c>
      <c r="BD47" s="87">
        <f t="shared" si="6"/>
        <v>1.2000000000000002</v>
      </c>
      <c r="BE47" s="87">
        <f t="shared" si="7"/>
        <v>1.25</v>
      </c>
      <c r="BF47" s="91"/>
      <c r="BG47" s="3" t="s">
        <v>28</v>
      </c>
      <c r="BH47" s="92"/>
      <c r="BI47" s="86">
        <f t="shared" ref="BI47:BW48" si="38">IF(AG47&lt;1.01,AG47,1)</f>
        <v>0.14814814814814814</v>
      </c>
      <c r="BJ47" s="87">
        <f t="shared" si="38"/>
        <v>0.29629629629629628</v>
      </c>
      <c r="BK47" s="88">
        <f t="shared" si="38"/>
        <v>0.40740740740740744</v>
      </c>
      <c r="BL47" s="86">
        <f t="shared" si="38"/>
        <v>0.55555555555555547</v>
      </c>
      <c r="BM47" s="87">
        <f t="shared" si="38"/>
        <v>0.62962962962962954</v>
      </c>
      <c r="BN47" s="88">
        <f t="shared" si="38"/>
        <v>0.7407407407407407</v>
      </c>
      <c r="BO47" s="86">
        <f t="shared" si="38"/>
        <v>0.62962962962962954</v>
      </c>
      <c r="BP47" s="87">
        <f t="shared" si="38"/>
        <v>0.62962962962962954</v>
      </c>
      <c r="BQ47" s="88">
        <f t="shared" si="38"/>
        <v>0.81481481481481488</v>
      </c>
      <c r="BR47" s="86">
        <f t="shared" si="38"/>
        <v>0.96296296296296291</v>
      </c>
      <c r="BS47" s="87">
        <f t="shared" si="38"/>
        <v>1</v>
      </c>
      <c r="BT47" s="88">
        <f t="shared" si="38"/>
        <v>1</v>
      </c>
      <c r="BU47" s="86">
        <f t="shared" si="38"/>
        <v>1</v>
      </c>
      <c r="BV47" s="87">
        <f t="shared" si="38"/>
        <v>1</v>
      </c>
      <c r="BW47" s="88">
        <f t="shared" si="38"/>
        <v>1</v>
      </c>
      <c r="BX47" s="86">
        <f t="shared" si="37"/>
        <v>1</v>
      </c>
      <c r="BY47" s="87">
        <f t="shared" si="36"/>
        <v>1</v>
      </c>
      <c r="BZ47" s="89">
        <f t="shared" si="36"/>
        <v>1</v>
      </c>
      <c r="CA47" s="45"/>
      <c r="CB47" s="87">
        <f t="shared" si="8"/>
        <v>0.30000000000000004</v>
      </c>
      <c r="CC47" s="87">
        <f t="shared" si="9"/>
        <v>0.65</v>
      </c>
      <c r="CD47" s="87">
        <f t="shared" si="10"/>
        <v>0.70000000000000007</v>
      </c>
      <c r="CE47" s="87">
        <f t="shared" si="11"/>
        <v>1</v>
      </c>
      <c r="CF47" s="87">
        <f t="shared" si="12"/>
        <v>1</v>
      </c>
      <c r="CG47" s="87">
        <f t="shared" si="13"/>
        <v>1</v>
      </c>
      <c r="CH47" s="1"/>
      <c r="CI47" s="1" t="s">
        <v>28</v>
      </c>
    </row>
    <row r="48" spans="1:87">
      <c r="A48" s="1"/>
      <c r="B48" s="1" t="s">
        <v>519</v>
      </c>
      <c r="C48" s="20" t="s">
        <v>377</v>
      </c>
      <c r="D48" s="23" t="s">
        <v>368</v>
      </c>
      <c r="E48" s="57" t="s">
        <v>42</v>
      </c>
      <c r="F48" s="22" t="s">
        <v>21</v>
      </c>
      <c r="G48" s="1"/>
      <c r="H48" s="81"/>
      <c r="I48" s="82">
        <v>2.7</v>
      </c>
      <c r="J48" s="83">
        <v>3</v>
      </c>
      <c r="K48" s="84">
        <v>0.45</v>
      </c>
      <c r="L48" s="84">
        <v>0.05</v>
      </c>
      <c r="M48" s="84" t="s">
        <v>458</v>
      </c>
      <c r="N48" s="25">
        <v>0.2</v>
      </c>
      <c r="O48" s="26">
        <v>0.3</v>
      </c>
      <c r="P48" s="27">
        <v>0.5</v>
      </c>
      <c r="Q48" s="25">
        <v>0.7</v>
      </c>
      <c r="R48" s="26">
        <v>0.9</v>
      </c>
      <c r="S48" s="27">
        <v>1.4</v>
      </c>
      <c r="T48" s="25">
        <v>1.5</v>
      </c>
      <c r="U48" s="26">
        <v>1.8</v>
      </c>
      <c r="V48" s="27">
        <v>1.8</v>
      </c>
      <c r="W48" s="25">
        <v>1.5</v>
      </c>
      <c r="X48" s="26">
        <v>1.1000000000000001</v>
      </c>
      <c r="Y48" s="27">
        <v>1.5</v>
      </c>
      <c r="Z48" s="25">
        <v>1.5</v>
      </c>
      <c r="AA48" s="26">
        <v>1.3</v>
      </c>
      <c r="AB48" s="27">
        <v>1.5</v>
      </c>
      <c r="AC48" s="25">
        <v>1.6</v>
      </c>
      <c r="AD48" s="26">
        <v>1.6</v>
      </c>
      <c r="AE48" s="28">
        <v>1.4</v>
      </c>
      <c r="AF48" s="85"/>
      <c r="AG48" s="86">
        <f t="shared" si="16"/>
        <v>7.407407407407407E-2</v>
      </c>
      <c r="AH48" s="87">
        <f t="shared" si="17"/>
        <v>0.1111111111111111</v>
      </c>
      <c r="AI48" s="88">
        <f t="shared" si="18"/>
        <v>0.18518518518518517</v>
      </c>
      <c r="AJ48" s="86">
        <f t="shared" si="19"/>
        <v>0.25925925925925924</v>
      </c>
      <c r="AK48" s="87">
        <f t="shared" si="20"/>
        <v>0.33333333333333331</v>
      </c>
      <c r="AL48" s="88">
        <f t="shared" si="21"/>
        <v>0.51851851851851849</v>
      </c>
      <c r="AM48" s="86">
        <f t="shared" si="22"/>
        <v>0.55555555555555547</v>
      </c>
      <c r="AN48" s="87">
        <f t="shared" si="23"/>
        <v>0.66666666666666663</v>
      </c>
      <c r="AO48" s="88">
        <f t="shared" si="24"/>
        <v>0.66666666666666663</v>
      </c>
      <c r="AP48" s="86">
        <f t="shared" si="25"/>
        <v>0.55555555555555547</v>
      </c>
      <c r="AQ48" s="87">
        <f t="shared" si="26"/>
        <v>0.40740740740740744</v>
      </c>
      <c r="AR48" s="88">
        <f t="shared" si="27"/>
        <v>0.55555555555555547</v>
      </c>
      <c r="AS48" s="86">
        <f t="shared" si="28"/>
        <v>0.55555555555555547</v>
      </c>
      <c r="AT48" s="87">
        <f t="shared" si="29"/>
        <v>0.48148148148148145</v>
      </c>
      <c r="AU48" s="88">
        <f t="shared" si="30"/>
        <v>0.55555555555555547</v>
      </c>
      <c r="AV48" s="86">
        <f t="shared" si="31"/>
        <v>0.59259259259259256</v>
      </c>
      <c r="AW48" s="87">
        <f t="shared" si="32"/>
        <v>0.59259259259259256</v>
      </c>
      <c r="AX48" s="89">
        <f t="shared" si="33"/>
        <v>0.51851851851851849</v>
      </c>
      <c r="AY48" s="90"/>
      <c r="AZ48" s="87">
        <f t="shared" si="34"/>
        <v>0.1</v>
      </c>
      <c r="BA48" s="87">
        <f t="shared" si="3"/>
        <v>0.35000000000000003</v>
      </c>
      <c r="BB48" s="87">
        <f t="shared" si="4"/>
        <v>0.65</v>
      </c>
      <c r="BC48" s="87">
        <f t="shared" si="5"/>
        <v>0.5</v>
      </c>
      <c r="BD48" s="87">
        <f t="shared" si="6"/>
        <v>0.55000000000000004</v>
      </c>
      <c r="BE48" s="87">
        <f t="shared" si="7"/>
        <v>0.55000000000000004</v>
      </c>
      <c r="BF48" s="91"/>
      <c r="BG48" s="3" t="s">
        <v>347</v>
      </c>
      <c r="BH48" s="92"/>
      <c r="BI48" s="86">
        <f t="shared" si="38"/>
        <v>7.407407407407407E-2</v>
      </c>
      <c r="BJ48" s="87">
        <f t="shared" si="38"/>
        <v>0.1111111111111111</v>
      </c>
      <c r="BK48" s="88">
        <f t="shared" si="38"/>
        <v>0.18518518518518517</v>
      </c>
      <c r="BL48" s="86">
        <f t="shared" si="38"/>
        <v>0.25925925925925924</v>
      </c>
      <c r="BM48" s="87">
        <f t="shared" si="38"/>
        <v>0.33333333333333331</v>
      </c>
      <c r="BN48" s="88">
        <f t="shared" si="38"/>
        <v>0.51851851851851849</v>
      </c>
      <c r="BO48" s="86">
        <f t="shared" si="38"/>
        <v>0.55555555555555547</v>
      </c>
      <c r="BP48" s="87">
        <f t="shared" si="38"/>
        <v>0.66666666666666663</v>
      </c>
      <c r="BQ48" s="88">
        <f t="shared" si="38"/>
        <v>0.66666666666666663</v>
      </c>
      <c r="BR48" s="86">
        <f t="shared" si="38"/>
        <v>0.55555555555555547</v>
      </c>
      <c r="BS48" s="87">
        <f t="shared" si="38"/>
        <v>0.40740740740740744</v>
      </c>
      <c r="BT48" s="88">
        <f t="shared" si="38"/>
        <v>0.55555555555555547</v>
      </c>
      <c r="BU48" s="86">
        <f t="shared" si="38"/>
        <v>0.55555555555555547</v>
      </c>
      <c r="BV48" s="87">
        <f t="shared" si="38"/>
        <v>0.48148148148148145</v>
      </c>
      <c r="BW48" s="88">
        <f t="shared" si="38"/>
        <v>0.55555555555555547</v>
      </c>
      <c r="BX48" s="86">
        <f t="shared" si="37"/>
        <v>0.59259259259259256</v>
      </c>
      <c r="BY48" s="87">
        <f t="shared" si="36"/>
        <v>0.59259259259259256</v>
      </c>
      <c r="BZ48" s="89">
        <f t="shared" si="36"/>
        <v>0.51851851851851849</v>
      </c>
      <c r="CA48" s="45"/>
      <c r="CB48" s="87">
        <f t="shared" si="8"/>
        <v>0.1</v>
      </c>
      <c r="CC48" s="87">
        <f t="shared" si="9"/>
        <v>0.35000000000000003</v>
      </c>
      <c r="CD48" s="87">
        <f t="shared" si="10"/>
        <v>0.65</v>
      </c>
      <c r="CE48" s="87">
        <f t="shared" si="11"/>
        <v>0.5</v>
      </c>
      <c r="CF48" s="87">
        <f t="shared" si="12"/>
        <v>0.55000000000000004</v>
      </c>
      <c r="CG48" s="87">
        <f t="shared" si="13"/>
        <v>0.55000000000000004</v>
      </c>
      <c r="CH48" s="1"/>
      <c r="CI48" s="1" t="s">
        <v>347</v>
      </c>
    </row>
  </sheetData>
  <autoFilter ref="A2:CI2" xr:uid="{FD26D733-3C02-433F-9868-CD88DF19AEC3}"/>
  <mergeCells count="5">
    <mergeCell ref="N1:AE1"/>
    <mergeCell ref="AG1:AX1"/>
    <mergeCell ref="AZ1:BE1"/>
    <mergeCell ref="BI1:BZ1"/>
    <mergeCell ref="CB1:CG1"/>
  </mergeCells>
  <conditionalFormatting sqref="B2">
    <cfRule type="duplicateValues" dxfId="28" priority="45" stopIfTrue="1"/>
  </conditionalFormatting>
  <conditionalFormatting sqref="B7:B8">
    <cfRule type="duplicateValues" dxfId="27" priority="47" stopIfTrue="1"/>
  </conditionalFormatting>
  <conditionalFormatting sqref="B5:B9">
    <cfRule type="duplicateValues" dxfId="26" priority="39" stopIfTrue="1"/>
  </conditionalFormatting>
  <conditionalFormatting sqref="B11:B12">
    <cfRule type="duplicateValues" dxfId="25" priority="34" stopIfTrue="1"/>
  </conditionalFormatting>
  <conditionalFormatting sqref="B13">
    <cfRule type="duplicateValues" dxfId="24" priority="29" stopIfTrue="1"/>
  </conditionalFormatting>
  <conditionalFormatting sqref="B3:B4">
    <cfRule type="duplicateValues" dxfId="23" priority="24" stopIfTrue="1"/>
  </conditionalFormatting>
  <conditionalFormatting sqref="B9:B10">
    <cfRule type="duplicateValues" dxfId="22" priority="19" stopIfTrue="1"/>
  </conditionalFormatting>
  <conditionalFormatting sqref="B14:B29">
    <cfRule type="expression" dxfId="21" priority="54" stopIfTrue="1">
      <formula>AND(COUNTIF($B$14:$B$14, B14)+COUNTIF(#REF!, B14)+COUNTIF(#REF!, B14)+COUNTIF(#REF!, B14)&gt;1,NOT(ISBLANK(B14)))</formula>
    </cfRule>
  </conditionalFormatting>
  <conditionalFormatting sqref="B14:B29">
    <cfRule type="expression" dxfId="20" priority="55" stopIfTrue="1">
      <formula>AND(COUNTIF($B$14:$B$14, B14)+COUNTIF(#REF!, B14)+COUNTIF(#REF!, B14)+COUNTIF(#REF!, B14)&gt;1,NOT(ISBLANK(B14)))</formula>
    </cfRule>
  </conditionalFormatting>
  <conditionalFormatting sqref="B30:B48">
    <cfRule type="duplicateValues" dxfId="19" priority="1230" stopIfTrue="1"/>
  </conditionalFormatting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421A0-A51F-44A0-9376-FF619A9D8F2A}">
  <sheetPr codeName="Tabelle6"/>
  <dimension ref="A1:AP88"/>
  <sheetViews>
    <sheetView zoomScale="70" zoomScaleNormal="70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D17" sqref="D17"/>
    </sheetView>
  </sheetViews>
  <sheetFormatPr baseColWidth="10" defaultColWidth="10.85546875" defaultRowHeight="12"/>
  <cols>
    <col min="1" max="1" width="23" style="64" bestFit="1" customWidth="1"/>
    <col min="2" max="2" width="28.85546875" style="64" bestFit="1" customWidth="1"/>
    <col min="3" max="3" width="6.140625" style="64" customWidth="1"/>
    <col min="4" max="4" width="5.85546875" style="64" bestFit="1" customWidth="1"/>
    <col min="5" max="5" width="12.42578125" style="64" bestFit="1" customWidth="1"/>
    <col min="6" max="6" width="10.85546875" style="64"/>
    <col min="7" max="7" width="8.85546875" style="64" customWidth="1"/>
    <col min="8" max="8" width="9.42578125" style="64" customWidth="1"/>
    <col min="9" max="9" width="12.85546875" style="64" customWidth="1"/>
    <col min="10" max="10" width="90.28515625" style="64" bestFit="1" customWidth="1"/>
    <col min="11" max="11" width="52" style="64" bestFit="1" customWidth="1"/>
    <col min="12" max="12" width="82.7109375" style="64" bestFit="1" customWidth="1"/>
    <col min="13" max="13" width="13.140625" style="64" customWidth="1"/>
    <col min="14" max="14" width="13" style="127" customWidth="1"/>
    <col min="15" max="15" width="13" style="128" customWidth="1"/>
    <col min="16" max="17" width="10.85546875" style="64"/>
    <col min="18" max="18" width="5" style="129" bestFit="1" customWidth="1"/>
    <col min="19" max="20" width="5" style="67" bestFit="1" customWidth="1"/>
    <col min="21" max="21" width="5" style="129" bestFit="1" customWidth="1"/>
    <col min="22" max="23" width="5" style="67" bestFit="1" customWidth="1"/>
    <col min="24" max="24" width="5" style="129" bestFit="1" customWidth="1"/>
    <col min="25" max="26" width="5" style="67" bestFit="1" customWidth="1"/>
    <col min="27" max="27" width="5" style="129" bestFit="1" customWidth="1"/>
    <col min="28" max="29" width="5" style="67" bestFit="1" customWidth="1"/>
    <col min="30" max="30" width="5" style="129" bestFit="1" customWidth="1"/>
    <col min="31" max="32" width="5" style="67" bestFit="1" customWidth="1"/>
    <col min="33" max="33" width="5" style="129" bestFit="1" customWidth="1"/>
    <col min="34" max="34" width="5" style="67" bestFit="1" customWidth="1"/>
    <col min="35" max="35" width="5" style="130" bestFit="1" customWidth="1"/>
    <col min="36" max="36" width="2" style="64" customWidth="1"/>
    <col min="37" max="42" width="7.85546875" style="67" customWidth="1"/>
    <col min="43" max="16384" width="10.85546875" style="64"/>
  </cols>
  <sheetData>
    <row r="1" spans="1:42" s="98" customFormat="1" ht="26.25" customHeight="1">
      <c r="N1" s="99"/>
      <c r="O1" s="100"/>
      <c r="R1" s="4" t="s">
        <v>0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  <c r="AJ1" s="101"/>
      <c r="AK1" s="102" t="s">
        <v>1</v>
      </c>
      <c r="AL1" s="103"/>
      <c r="AM1" s="103"/>
      <c r="AN1" s="103"/>
      <c r="AO1" s="103"/>
      <c r="AP1" s="104"/>
    </row>
    <row r="2" spans="1:42" s="114" customFormat="1" ht="36">
      <c r="A2" s="105" t="s">
        <v>2</v>
      </c>
      <c r="B2" s="10" t="s">
        <v>3</v>
      </c>
      <c r="C2" s="11" t="s">
        <v>520</v>
      </c>
      <c r="D2" s="11" t="s">
        <v>521</v>
      </c>
      <c r="E2" s="10" t="s">
        <v>522</v>
      </c>
      <c r="F2" s="10" t="s">
        <v>523</v>
      </c>
      <c r="G2" s="11" t="s">
        <v>524</v>
      </c>
      <c r="H2" s="11" t="s">
        <v>525</v>
      </c>
      <c r="I2" s="10" t="s">
        <v>7</v>
      </c>
      <c r="J2" s="10" t="s">
        <v>526</v>
      </c>
      <c r="K2" s="10" t="s">
        <v>527</v>
      </c>
      <c r="L2" s="106" t="s">
        <v>9</v>
      </c>
      <c r="M2" s="107" t="s">
        <v>528</v>
      </c>
      <c r="N2" s="107" t="s">
        <v>529</v>
      </c>
      <c r="O2" s="108" t="s">
        <v>12</v>
      </c>
      <c r="P2" s="10" t="s">
        <v>13</v>
      </c>
      <c r="Q2" s="12" t="s">
        <v>14</v>
      </c>
      <c r="R2" s="109">
        <v>100</v>
      </c>
      <c r="S2" s="110">
        <v>125</v>
      </c>
      <c r="T2" s="111">
        <v>160</v>
      </c>
      <c r="U2" s="109">
        <v>200</v>
      </c>
      <c r="V2" s="110">
        <v>250</v>
      </c>
      <c r="W2" s="111">
        <v>315</v>
      </c>
      <c r="X2" s="109">
        <v>400</v>
      </c>
      <c r="Y2" s="110">
        <v>500</v>
      </c>
      <c r="Z2" s="111">
        <v>630</v>
      </c>
      <c r="AA2" s="109">
        <v>800</v>
      </c>
      <c r="AB2" s="110">
        <v>1000</v>
      </c>
      <c r="AC2" s="111">
        <v>1250</v>
      </c>
      <c r="AD2" s="109">
        <v>1600</v>
      </c>
      <c r="AE2" s="110">
        <v>2000</v>
      </c>
      <c r="AF2" s="111">
        <v>2500</v>
      </c>
      <c r="AG2" s="109">
        <v>3150</v>
      </c>
      <c r="AH2" s="110">
        <v>4000</v>
      </c>
      <c r="AI2" s="112">
        <v>5000</v>
      </c>
      <c r="AJ2" s="113" t="s">
        <v>15</v>
      </c>
      <c r="AK2" s="18">
        <v>125</v>
      </c>
      <c r="AL2" s="18">
        <v>250</v>
      </c>
      <c r="AM2" s="18">
        <v>500</v>
      </c>
      <c r="AN2" s="18">
        <v>1000</v>
      </c>
      <c r="AO2" s="18">
        <v>2000</v>
      </c>
      <c r="AP2" s="18">
        <v>4000</v>
      </c>
    </row>
    <row r="3" spans="1:42">
      <c r="A3" s="115" t="s">
        <v>530</v>
      </c>
      <c r="B3" s="1" t="s">
        <v>531</v>
      </c>
      <c r="C3" s="1">
        <v>150</v>
      </c>
      <c r="D3" s="1">
        <v>40</v>
      </c>
      <c r="E3" s="116" t="s">
        <v>496</v>
      </c>
      <c r="F3" s="1" t="s">
        <v>532</v>
      </c>
      <c r="G3" s="1">
        <v>150</v>
      </c>
      <c r="H3" s="1">
        <v>0</v>
      </c>
      <c r="I3" s="1" t="s">
        <v>42</v>
      </c>
      <c r="J3" s="1" t="s">
        <v>533</v>
      </c>
      <c r="K3" s="1"/>
      <c r="L3" s="1"/>
      <c r="M3" s="1"/>
      <c r="N3" s="117"/>
      <c r="O3" s="2" t="s">
        <v>266</v>
      </c>
      <c r="P3" s="45" t="s">
        <v>35</v>
      </c>
      <c r="Q3" s="3" t="s">
        <v>112</v>
      </c>
      <c r="R3" s="118">
        <v>0.06</v>
      </c>
      <c r="S3" s="119">
        <v>0.19</v>
      </c>
      <c r="T3" s="120">
        <v>0.21</v>
      </c>
      <c r="U3" s="118">
        <v>0.33</v>
      </c>
      <c r="V3" s="119">
        <v>0.47</v>
      </c>
      <c r="W3" s="120">
        <v>0.49</v>
      </c>
      <c r="X3" s="118">
        <v>0.6</v>
      </c>
      <c r="Y3" s="119">
        <v>0.59</v>
      </c>
      <c r="Z3" s="120">
        <v>0.52</v>
      </c>
      <c r="AA3" s="118">
        <v>0.57999999999999996</v>
      </c>
      <c r="AB3" s="119">
        <v>0.64</v>
      </c>
      <c r="AC3" s="120">
        <v>0.79</v>
      </c>
      <c r="AD3" s="118">
        <v>0.85</v>
      </c>
      <c r="AE3" s="119">
        <v>0.81</v>
      </c>
      <c r="AF3" s="120">
        <v>0.82</v>
      </c>
      <c r="AG3" s="118">
        <v>0.77</v>
      </c>
      <c r="AH3" s="119">
        <v>0.73</v>
      </c>
      <c r="AI3" s="121">
        <v>0.68</v>
      </c>
      <c r="AJ3" s="122"/>
      <c r="AK3" s="87">
        <f>IF(AVERAGE(R3:T3)&lt;1.01,ROUND(AVERAGE(R3:T3)/0.05,0)*0.05,1)</f>
        <v>0.15000000000000002</v>
      </c>
      <c r="AL3" s="87">
        <f t="shared" ref="AL3:AL64" si="0">IF(AVERAGE(U3:W3)&lt;1.01,ROUND(AVERAGE(U3:W3)/0.05,0)*0.05,1)</f>
        <v>0.45</v>
      </c>
      <c r="AM3" s="87">
        <f t="shared" ref="AM3:AM64" si="1">IF(AVERAGE(X3:Z3)&lt;1.01,ROUND(AVERAGE(X3:Z3)/0.05,0)*0.05,1)</f>
        <v>0.55000000000000004</v>
      </c>
      <c r="AN3" s="87">
        <f t="shared" ref="AN3:AN64" si="2">IF(AVERAGE(AA3:AC3)&lt;1.01,ROUND(AVERAGE(AA3:AC3)/0.05,0)*0.05,1)</f>
        <v>0.65</v>
      </c>
      <c r="AO3" s="87">
        <f t="shared" ref="AO3:AO64" si="3">IF(AVERAGE(AD3:AF3)&lt;1.01,ROUND(AVERAGE(AD3:AF3)/0.05,0)*0.05,1)</f>
        <v>0.85000000000000009</v>
      </c>
      <c r="AP3" s="87">
        <f t="shared" ref="AP3:AP64" si="4">IF(AVERAGE(AG3:AI3)&lt;1.01,ROUND(AVERAGE(AG3:AI3)/0.05,0)*0.05,1)</f>
        <v>0.75</v>
      </c>
    </row>
    <row r="4" spans="1:42">
      <c r="A4" s="115" t="s">
        <v>534</v>
      </c>
      <c r="B4" s="1" t="s">
        <v>535</v>
      </c>
      <c r="C4" s="1">
        <v>150</v>
      </c>
      <c r="D4" s="1">
        <v>40</v>
      </c>
      <c r="E4" s="116" t="s">
        <v>496</v>
      </c>
      <c r="F4" s="1" t="s">
        <v>532</v>
      </c>
      <c r="G4" s="1">
        <v>300</v>
      </c>
      <c r="H4" s="1">
        <v>0</v>
      </c>
      <c r="I4" s="1" t="s">
        <v>42</v>
      </c>
      <c r="J4" s="1" t="s">
        <v>533</v>
      </c>
      <c r="K4" s="1"/>
      <c r="L4" s="1"/>
      <c r="M4" s="1"/>
      <c r="N4" s="117"/>
      <c r="O4" s="2" t="s">
        <v>347</v>
      </c>
      <c r="P4" s="45" t="s">
        <v>23</v>
      </c>
      <c r="Q4" s="3" t="s">
        <v>536</v>
      </c>
      <c r="R4" s="118">
        <v>0.03</v>
      </c>
      <c r="S4" s="119">
        <v>0.12</v>
      </c>
      <c r="T4" s="120">
        <v>0.12</v>
      </c>
      <c r="U4" s="118">
        <v>0.23</v>
      </c>
      <c r="V4" s="119">
        <v>0.35</v>
      </c>
      <c r="W4" s="120">
        <v>0.34</v>
      </c>
      <c r="X4" s="118">
        <v>0.48</v>
      </c>
      <c r="Y4" s="119">
        <v>0.51</v>
      </c>
      <c r="Z4" s="120">
        <v>0.49</v>
      </c>
      <c r="AA4" s="118">
        <v>0.53</v>
      </c>
      <c r="AB4" s="119">
        <v>0.53</v>
      </c>
      <c r="AC4" s="120">
        <v>0.62</v>
      </c>
      <c r="AD4" s="118">
        <v>0.67</v>
      </c>
      <c r="AE4" s="119">
        <v>0.69</v>
      </c>
      <c r="AF4" s="120">
        <v>0.69</v>
      </c>
      <c r="AG4" s="118">
        <v>0.66</v>
      </c>
      <c r="AH4" s="119">
        <v>0.62</v>
      </c>
      <c r="AI4" s="121">
        <v>0.6</v>
      </c>
      <c r="AJ4" s="122"/>
      <c r="AK4" s="87">
        <f t="shared" ref="AK4:AK65" si="5">IF(AVERAGE(R4:T4)&lt;1.01,ROUND(AVERAGE(R4:T4)/0.05,0)*0.05,1)</f>
        <v>0.1</v>
      </c>
      <c r="AL4" s="87">
        <f t="shared" si="0"/>
        <v>0.30000000000000004</v>
      </c>
      <c r="AM4" s="87">
        <f t="shared" si="1"/>
        <v>0.5</v>
      </c>
      <c r="AN4" s="87">
        <f t="shared" si="2"/>
        <v>0.55000000000000004</v>
      </c>
      <c r="AO4" s="87">
        <f t="shared" si="3"/>
        <v>0.70000000000000007</v>
      </c>
      <c r="AP4" s="87">
        <f t="shared" si="4"/>
        <v>0.65</v>
      </c>
    </row>
    <row r="5" spans="1:42">
      <c r="A5" s="115" t="s">
        <v>534</v>
      </c>
      <c r="B5" s="1" t="s">
        <v>537</v>
      </c>
      <c r="C5" s="1">
        <v>150</v>
      </c>
      <c r="D5" s="1">
        <v>40</v>
      </c>
      <c r="E5" s="116" t="s">
        <v>496</v>
      </c>
      <c r="F5" s="1" t="s">
        <v>532</v>
      </c>
      <c r="G5" s="1">
        <v>600</v>
      </c>
      <c r="H5" s="1">
        <v>0</v>
      </c>
      <c r="I5" s="1" t="s">
        <v>42</v>
      </c>
      <c r="J5" s="1" t="s">
        <v>533</v>
      </c>
      <c r="K5" s="1"/>
      <c r="L5" s="1"/>
      <c r="M5" s="1"/>
      <c r="N5" s="117"/>
      <c r="O5" s="2" t="s">
        <v>369</v>
      </c>
      <c r="P5" s="45" t="s">
        <v>23</v>
      </c>
      <c r="Q5" s="3" t="s">
        <v>538</v>
      </c>
      <c r="R5" s="118">
        <v>0.02</v>
      </c>
      <c r="S5" s="119">
        <v>0.06</v>
      </c>
      <c r="T5" s="120">
        <v>7.0000000000000007E-2</v>
      </c>
      <c r="U5" s="118">
        <v>0.13</v>
      </c>
      <c r="V5" s="119">
        <v>0.22</v>
      </c>
      <c r="W5" s="120">
        <v>0.26</v>
      </c>
      <c r="X5" s="118">
        <v>0.35</v>
      </c>
      <c r="Y5" s="119">
        <v>0.38</v>
      </c>
      <c r="Z5" s="120">
        <v>0.43</v>
      </c>
      <c r="AA5" s="118">
        <v>0.47</v>
      </c>
      <c r="AB5" s="119">
        <v>0.42</v>
      </c>
      <c r="AC5" s="120">
        <v>0.45</v>
      </c>
      <c r="AD5" s="118">
        <v>0.45</v>
      </c>
      <c r="AE5" s="119">
        <v>0.46</v>
      </c>
      <c r="AF5" s="120">
        <v>0.45</v>
      </c>
      <c r="AG5" s="118">
        <v>0.45</v>
      </c>
      <c r="AH5" s="119">
        <v>0.44</v>
      </c>
      <c r="AI5" s="121">
        <v>0.42</v>
      </c>
      <c r="AJ5" s="122"/>
      <c r="AK5" s="87">
        <f t="shared" si="5"/>
        <v>0.05</v>
      </c>
      <c r="AL5" s="87">
        <f t="shared" si="0"/>
        <v>0.2</v>
      </c>
      <c r="AM5" s="87">
        <f t="shared" si="1"/>
        <v>0.4</v>
      </c>
      <c r="AN5" s="87">
        <f t="shared" si="2"/>
        <v>0.45</v>
      </c>
      <c r="AO5" s="87">
        <f t="shared" si="3"/>
        <v>0.45</v>
      </c>
      <c r="AP5" s="87">
        <f t="shared" si="4"/>
        <v>0.45</v>
      </c>
    </row>
    <row r="6" spans="1:42">
      <c r="A6" s="115" t="s">
        <v>539</v>
      </c>
      <c r="B6" s="1" t="s">
        <v>540</v>
      </c>
      <c r="C6" s="1">
        <v>150</v>
      </c>
      <c r="D6" s="1">
        <v>40</v>
      </c>
      <c r="E6" s="116" t="s">
        <v>496</v>
      </c>
      <c r="F6" s="1" t="s">
        <v>532</v>
      </c>
      <c r="G6" s="1">
        <v>150</v>
      </c>
      <c r="H6" s="1">
        <v>200</v>
      </c>
      <c r="I6" s="1" t="s">
        <v>42</v>
      </c>
      <c r="J6" s="1" t="s">
        <v>533</v>
      </c>
      <c r="K6" s="1"/>
      <c r="L6" s="1"/>
      <c r="M6" s="1"/>
      <c r="N6" s="117"/>
      <c r="O6" s="2" t="s">
        <v>541</v>
      </c>
      <c r="P6" s="45" t="s">
        <v>23</v>
      </c>
      <c r="Q6" s="3" t="s">
        <v>395</v>
      </c>
      <c r="R6" s="118">
        <v>7.0000000000000007E-2</v>
      </c>
      <c r="S6" s="119">
        <v>0.16</v>
      </c>
      <c r="T6" s="120">
        <v>0.21</v>
      </c>
      <c r="U6" s="118">
        <v>0.26</v>
      </c>
      <c r="V6" s="119">
        <v>0.3</v>
      </c>
      <c r="W6" s="120">
        <v>0.3</v>
      </c>
      <c r="X6" s="118">
        <v>0.33</v>
      </c>
      <c r="Y6" s="119">
        <v>0.44</v>
      </c>
      <c r="Z6" s="120">
        <v>0.56000000000000005</v>
      </c>
      <c r="AA6" s="118">
        <v>0.71</v>
      </c>
      <c r="AB6" s="119">
        <v>0.73</v>
      </c>
      <c r="AC6" s="120">
        <v>0.83</v>
      </c>
      <c r="AD6" s="118">
        <v>0.85</v>
      </c>
      <c r="AE6" s="119">
        <v>0.87</v>
      </c>
      <c r="AF6" s="120">
        <v>0.84</v>
      </c>
      <c r="AG6" s="118">
        <v>0.79</v>
      </c>
      <c r="AH6" s="119">
        <v>0.72</v>
      </c>
      <c r="AI6" s="121">
        <v>0.65</v>
      </c>
      <c r="AJ6" s="122"/>
      <c r="AK6" s="87">
        <f t="shared" si="5"/>
        <v>0.15000000000000002</v>
      </c>
      <c r="AL6" s="87">
        <f t="shared" si="0"/>
        <v>0.30000000000000004</v>
      </c>
      <c r="AM6" s="87">
        <f t="shared" si="1"/>
        <v>0.45</v>
      </c>
      <c r="AN6" s="87">
        <f t="shared" si="2"/>
        <v>0.75</v>
      </c>
      <c r="AO6" s="87">
        <f t="shared" si="3"/>
        <v>0.85000000000000009</v>
      </c>
      <c r="AP6" s="87">
        <f t="shared" si="4"/>
        <v>0.70000000000000007</v>
      </c>
    </row>
    <row r="7" spans="1:42">
      <c r="A7" s="115" t="s">
        <v>534</v>
      </c>
      <c r="B7" s="1" t="s">
        <v>542</v>
      </c>
      <c r="C7" s="1">
        <v>150</v>
      </c>
      <c r="D7" s="1">
        <v>40</v>
      </c>
      <c r="E7" s="116" t="s">
        <v>496</v>
      </c>
      <c r="F7" s="1" t="s">
        <v>532</v>
      </c>
      <c r="G7" s="1">
        <v>300</v>
      </c>
      <c r="H7" s="1">
        <v>200</v>
      </c>
      <c r="I7" s="1" t="s">
        <v>42</v>
      </c>
      <c r="J7" s="1" t="s">
        <v>533</v>
      </c>
      <c r="K7" s="1"/>
      <c r="L7" s="1"/>
      <c r="M7" s="1"/>
      <c r="N7" s="117"/>
      <c r="O7" s="2" t="s">
        <v>543</v>
      </c>
      <c r="P7" s="45" t="s">
        <v>23</v>
      </c>
      <c r="Q7" s="3" t="s">
        <v>63</v>
      </c>
      <c r="R7" s="118">
        <v>0.04</v>
      </c>
      <c r="S7" s="119">
        <v>0.11</v>
      </c>
      <c r="T7" s="120">
        <v>0.11</v>
      </c>
      <c r="U7" s="118">
        <v>0.18</v>
      </c>
      <c r="V7" s="119">
        <v>0.2</v>
      </c>
      <c r="W7" s="120">
        <v>0.19</v>
      </c>
      <c r="X7" s="118">
        <v>0.23</v>
      </c>
      <c r="Y7" s="119">
        <v>0.28999999999999998</v>
      </c>
      <c r="Z7" s="120">
        <v>0.39</v>
      </c>
      <c r="AA7" s="118">
        <v>0.56999999999999995</v>
      </c>
      <c r="AB7" s="119">
        <v>0.57999999999999996</v>
      </c>
      <c r="AC7" s="120">
        <v>0.65</v>
      </c>
      <c r="AD7" s="118">
        <v>0.73</v>
      </c>
      <c r="AE7" s="119">
        <v>0.69</v>
      </c>
      <c r="AF7" s="120">
        <v>0.7</v>
      </c>
      <c r="AG7" s="118">
        <v>0.66</v>
      </c>
      <c r="AH7" s="119">
        <v>0.63</v>
      </c>
      <c r="AI7" s="121">
        <v>0.57999999999999996</v>
      </c>
      <c r="AJ7" s="122"/>
      <c r="AK7" s="87">
        <f t="shared" si="5"/>
        <v>0.1</v>
      </c>
      <c r="AL7" s="87">
        <f t="shared" si="0"/>
        <v>0.2</v>
      </c>
      <c r="AM7" s="87">
        <f t="shared" si="1"/>
        <v>0.30000000000000004</v>
      </c>
      <c r="AN7" s="87">
        <f t="shared" si="2"/>
        <v>0.60000000000000009</v>
      </c>
      <c r="AO7" s="87">
        <f t="shared" si="3"/>
        <v>0.70000000000000007</v>
      </c>
      <c r="AP7" s="87">
        <f t="shared" si="4"/>
        <v>0.60000000000000009</v>
      </c>
    </row>
    <row r="8" spans="1:42">
      <c r="A8" s="115" t="s">
        <v>534</v>
      </c>
      <c r="B8" s="1" t="s">
        <v>544</v>
      </c>
      <c r="C8" s="1">
        <v>150</v>
      </c>
      <c r="D8" s="1">
        <v>40</v>
      </c>
      <c r="E8" s="116" t="s">
        <v>496</v>
      </c>
      <c r="F8" s="1" t="s">
        <v>532</v>
      </c>
      <c r="G8" s="1">
        <v>600</v>
      </c>
      <c r="H8" s="1">
        <v>200</v>
      </c>
      <c r="I8" s="1" t="s">
        <v>42</v>
      </c>
      <c r="J8" s="1" t="s">
        <v>533</v>
      </c>
      <c r="K8" s="1"/>
      <c r="L8" s="1"/>
      <c r="M8" s="1"/>
      <c r="N8" s="117"/>
      <c r="O8" s="2" t="s">
        <v>545</v>
      </c>
      <c r="P8" s="45" t="s">
        <v>23</v>
      </c>
      <c r="Q8" s="3" t="s">
        <v>546</v>
      </c>
      <c r="R8" s="118">
        <v>0.02</v>
      </c>
      <c r="S8" s="119">
        <v>0.06</v>
      </c>
      <c r="T8" s="120">
        <v>0.06</v>
      </c>
      <c r="U8" s="118">
        <v>0.1</v>
      </c>
      <c r="V8" s="119">
        <v>0.14000000000000001</v>
      </c>
      <c r="W8" s="120">
        <v>0.14000000000000001</v>
      </c>
      <c r="X8" s="118">
        <v>0.17</v>
      </c>
      <c r="Y8" s="119">
        <v>0.18</v>
      </c>
      <c r="Z8" s="120">
        <v>0.26</v>
      </c>
      <c r="AA8" s="118">
        <v>0.39</v>
      </c>
      <c r="AB8" s="119">
        <v>0.43</v>
      </c>
      <c r="AC8" s="120">
        <v>0.48</v>
      </c>
      <c r="AD8" s="118">
        <v>0.48</v>
      </c>
      <c r="AE8" s="119">
        <v>0.45</v>
      </c>
      <c r="AF8" s="120">
        <v>0.45</v>
      </c>
      <c r="AG8" s="118">
        <v>0.45</v>
      </c>
      <c r="AH8" s="119">
        <v>0.43</v>
      </c>
      <c r="AI8" s="121">
        <v>0.4</v>
      </c>
      <c r="AJ8" s="122"/>
      <c r="AK8" s="87">
        <f t="shared" si="5"/>
        <v>0.05</v>
      </c>
      <c r="AL8" s="87">
        <f t="shared" si="0"/>
        <v>0.15000000000000002</v>
      </c>
      <c r="AM8" s="87">
        <f t="shared" si="1"/>
        <v>0.2</v>
      </c>
      <c r="AN8" s="87">
        <f t="shared" si="2"/>
        <v>0.45</v>
      </c>
      <c r="AO8" s="87">
        <f t="shared" si="3"/>
        <v>0.45</v>
      </c>
      <c r="AP8" s="87">
        <f t="shared" si="4"/>
        <v>0.45</v>
      </c>
    </row>
    <row r="9" spans="1:42">
      <c r="A9" s="115" t="s">
        <v>534</v>
      </c>
      <c r="B9" s="1" t="s">
        <v>547</v>
      </c>
      <c r="C9" s="1">
        <v>300</v>
      </c>
      <c r="D9" s="1">
        <v>40</v>
      </c>
      <c r="E9" s="116" t="s">
        <v>496</v>
      </c>
      <c r="F9" s="1" t="s">
        <v>532</v>
      </c>
      <c r="G9" s="1">
        <v>150</v>
      </c>
      <c r="H9" s="1">
        <v>0</v>
      </c>
      <c r="I9" s="1" t="s">
        <v>42</v>
      </c>
      <c r="J9" s="1" t="s">
        <v>533</v>
      </c>
      <c r="K9" s="1"/>
      <c r="L9" s="1"/>
      <c r="M9" s="1"/>
      <c r="N9" s="117"/>
      <c r="O9" s="2" t="s">
        <v>391</v>
      </c>
      <c r="P9" s="45" t="s">
        <v>35</v>
      </c>
      <c r="Q9" s="3" t="s">
        <v>392</v>
      </c>
      <c r="R9" s="118">
        <v>0.17</v>
      </c>
      <c r="S9" s="119">
        <v>0.32</v>
      </c>
      <c r="T9" s="120">
        <v>0.48</v>
      </c>
      <c r="U9" s="118">
        <v>0.52</v>
      </c>
      <c r="V9" s="119">
        <v>0.48</v>
      </c>
      <c r="W9" s="120">
        <v>0.45</v>
      </c>
      <c r="X9" s="118">
        <v>0.53</v>
      </c>
      <c r="Y9" s="119">
        <v>0.65</v>
      </c>
      <c r="Z9" s="120">
        <v>0.81</v>
      </c>
      <c r="AA9" s="118">
        <v>0.89</v>
      </c>
      <c r="AB9" s="119">
        <v>0.84</v>
      </c>
      <c r="AC9" s="120">
        <v>0.87</v>
      </c>
      <c r="AD9" s="118">
        <v>0.85</v>
      </c>
      <c r="AE9" s="119">
        <v>0.84</v>
      </c>
      <c r="AF9" s="120">
        <v>0.86</v>
      </c>
      <c r="AG9" s="118">
        <v>0.8</v>
      </c>
      <c r="AH9" s="119">
        <v>0.77</v>
      </c>
      <c r="AI9" s="121">
        <v>0.7</v>
      </c>
      <c r="AJ9" s="122"/>
      <c r="AK9" s="87">
        <f t="shared" si="5"/>
        <v>0.30000000000000004</v>
      </c>
      <c r="AL9" s="87">
        <f t="shared" si="0"/>
        <v>0.5</v>
      </c>
      <c r="AM9" s="87">
        <f t="shared" si="1"/>
        <v>0.65</v>
      </c>
      <c r="AN9" s="87">
        <f t="shared" si="2"/>
        <v>0.85000000000000009</v>
      </c>
      <c r="AO9" s="87">
        <f t="shared" si="3"/>
        <v>0.85000000000000009</v>
      </c>
      <c r="AP9" s="87">
        <f t="shared" si="4"/>
        <v>0.75</v>
      </c>
    </row>
    <row r="10" spans="1:42">
      <c r="A10" s="115" t="s">
        <v>534</v>
      </c>
      <c r="B10" s="1" t="s">
        <v>548</v>
      </c>
      <c r="C10" s="1">
        <v>300</v>
      </c>
      <c r="D10" s="1">
        <v>40</v>
      </c>
      <c r="E10" s="116" t="s">
        <v>496</v>
      </c>
      <c r="F10" s="1" t="s">
        <v>532</v>
      </c>
      <c r="G10" s="1">
        <v>300</v>
      </c>
      <c r="H10" s="1">
        <v>0</v>
      </c>
      <c r="I10" s="1" t="s">
        <v>42</v>
      </c>
      <c r="J10" s="1" t="s">
        <v>533</v>
      </c>
      <c r="K10" s="1"/>
      <c r="L10" s="1"/>
      <c r="M10" s="1"/>
      <c r="N10" s="117"/>
      <c r="O10" s="2" t="s">
        <v>549</v>
      </c>
      <c r="P10" s="45" t="s">
        <v>35</v>
      </c>
      <c r="Q10" s="3" t="s">
        <v>112</v>
      </c>
      <c r="R10" s="118">
        <v>0.11</v>
      </c>
      <c r="S10" s="119">
        <v>0.24</v>
      </c>
      <c r="T10" s="120">
        <v>0.37</v>
      </c>
      <c r="U10" s="118">
        <v>0.48</v>
      </c>
      <c r="V10" s="119">
        <v>0.43</v>
      </c>
      <c r="W10" s="120">
        <v>0.38</v>
      </c>
      <c r="X10" s="118">
        <v>0.42</v>
      </c>
      <c r="Y10" s="119">
        <v>0.45</v>
      </c>
      <c r="Z10" s="120">
        <v>0.62</v>
      </c>
      <c r="AA10" s="118">
        <v>0.77</v>
      </c>
      <c r="AB10" s="119">
        <v>0.82</v>
      </c>
      <c r="AC10" s="120">
        <v>0.8</v>
      </c>
      <c r="AD10" s="118">
        <v>0.82</v>
      </c>
      <c r="AE10" s="119">
        <v>0.8</v>
      </c>
      <c r="AF10" s="120">
        <v>0.83</v>
      </c>
      <c r="AG10" s="118">
        <v>0.78</v>
      </c>
      <c r="AH10" s="119">
        <v>0.74</v>
      </c>
      <c r="AI10" s="121">
        <v>0.71</v>
      </c>
      <c r="AJ10" s="122"/>
      <c r="AK10" s="87">
        <f t="shared" si="5"/>
        <v>0.25</v>
      </c>
      <c r="AL10" s="87">
        <f t="shared" si="0"/>
        <v>0.45</v>
      </c>
      <c r="AM10" s="87">
        <f t="shared" si="1"/>
        <v>0.5</v>
      </c>
      <c r="AN10" s="87">
        <f t="shared" si="2"/>
        <v>0.8</v>
      </c>
      <c r="AO10" s="87">
        <f t="shared" si="3"/>
        <v>0.8</v>
      </c>
      <c r="AP10" s="87">
        <f t="shared" si="4"/>
        <v>0.75</v>
      </c>
    </row>
    <row r="11" spans="1:42">
      <c r="A11" s="115" t="s">
        <v>550</v>
      </c>
      <c r="B11" s="1" t="s">
        <v>551</v>
      </c>
      <c r="C11" s="1">
        <v>300</v>
      </c>
      <c r="D11" s="1">
        <v>40</v>
      </c>
      <c r="E11" s="116" t="s">
        <v>496</v>
      </c>
      <c r="F11" s="1" t="s">
        <v>532</v>
      </c>
      <c r="G11" s="1">
        <v>600</v>
      </c>
      <c r="H11" s="1">
        <v>0</v>
      </c>
      <c r="I11" s="1" t="s">
        <v>42</v>
      </c>
      <c r="J11" s="1" t="s">
        <v>533</v>
      </c>
      <c r="K11" s="1"/>
      <c r="L11" s="1"/>
      <c r="M11" s="1"/>
      <c r="N11" s="117"/>
      <c r="O11" s="2" t="s">
        <v>347</v>
      </c>
      <c r="P11" s="45" t="s">
        <v>23</v>
      </c>
      <c r="Q11" s="3" t="s">
        <v>105</v>
      </c>
      <c r="R11" s="118">
        <v>0.06</v>
      </c>
      <c r="S11" s="119">
        <v>0.19</v>
      </c>
      <c r="T11" s="120">
        <v>0.27</v>
      </c>
      <c r="U11" s="118">
        <v>0.39</v>
      </c>
      <c r="V11" s="119">
        <v>0.43</v>
      </c>
      <c r="W11" s="120">
        <v>0.39</v>
      </c>
      <c r="X11" s="118">
        <v>0.39</v>
      </c>
      <c r="Y11" s="119">
        <v>0.41</v>
      </c>
      <c r="Z11" s="120">
        <v>0.49</v>
      </c>
      <c r="AA11" s="118">
        <v>0.59</v>
      </c>
      <c r="AB11" s="119">
        <v>0.64</v>
      </c>
      <c r="AC11" s="120">
        <v>0.65</v>
      </c>
      <c r="AD11" s="118">
        <v>0.66</v>
      </c>
      <c r="AE11" s="119">
        <v>0.64</v>
      </c>
      <c r="AF11" s="120">
        <v>0.66</v>
      </c>
      <c r="AG11" s="118">
        <v>0.64</v>
      </c>
      <c r="AH11" s="119">
        <v>0.6</v>
      </c>
      <c r="AI11" s="121">
        <v>0.6</v>
      </c>
      <c r="AJ11" s="122"/>
      <c r="AK11" s="87">
        <f t="shared" si="5"/>
        <v>0.15000000000000002</v>
      </c>
      <c r="AL11" s="87">
        <f t="shared" si="0"/>
        <v>0.4</v>
      </c>
      <c r="AM11" s="87">
        <f t="shared" si="1"/>
        <v>0.45</v>
      </c>
      <c r="AN11" s="87">
        <f t="shared" si="2"/>
        <v>0.65</v>
      </c>
      <c r="AO11" s="87">
        <f t="shared" si="3"/>
        <v>0.65</v>
      </c>
      <c r="AP11" s="87">
        <f t="shared" si="4"/>
        <v>0.60000000000000009</v>
      </c>
    </row>
    <row r="12" spans="1:42">
      <c r="A12" s="115" t="s">
        <v>539</v>
      </c>
      <c r="B12" s="1" t="s">
        <v>552</v>
      </c>
      <c r="C12" s="1">
        <v>300</v>
      </c>
      <c r="D12" s="1">
        <v>40</v>
      </c>
      <c r="E12" s="116" t="s">
        <v>496</v>
      </c>
      <c r="F12" s="1" t="s">
        <v>532</v>
      </c>
      <c r="G12" s="1">
        <v>150</v>
      </c>
      <c r="H12" s="1">
        <v>200</v>
      </c>
      <c r="I12" s="1" t="s">
        <v>42</v>
      </c>
      <c r="J12" s="1" t="s">
        <v>533</v>
      </c>
      <c r="K12" s="1"/>
      <c r="L12" s="1"/>
      <c r="M12" s="1"/>
      <c r="N12" s="117"/>
      <c r="O12" s="2" t="s">
        <v>266</v>
      </c>
      <c r="P12" s="45" t="s">
        <v>35</v>
      </c>
      <c r="Q12" s="3" t="s">
        <v>392</v>
      </c>
      <c r="R12" s="118">
        <v>0.17</v>
      </c>
      <c r="S12" s="119">
        <v>0.19</v>
      </c>
      <c r="T12" s="120">
        <v>0.25</v>
      </c>
      <c r="U12" s="118">
        <v>0.28000000000000003</v>
      </c>
      <c r="V12" s="119">
        <v>0.35</v>
      </c>
      <c r="W12" s="120">
        <v>0.36</v>
      </c>
      <c r="X12" s="118">
        <v>0.56000000000000005</v>
      </c>
      <c r="Y12" s="119">
        <v>0.7</v>
      </c>
      <c r="Z12" s="120">
        <v>0.77</v>
      </c>
      <c r="AA12" s="118">
        <v>0.86</v>
      </c>
      <c r="AB12" s="119">
        <v>0.86</v>
      </c>
      <c r="AC12" s="120">
        <v>0.87</v>
      </c>
      <c r="AD12" s="118">
        <v>0.83</v>
      </c>
      <c r="AE12" s="119">
        <v>0.85</v>
      </c>
      <c r="AF12" s="120">
        <v>0.87</v>
      </c>
      <c r="AG12" s="118">
        <v>0.81</v>
      </c>
      <c r="AH12" s="119">
        <v>0.75</v>
      </c>
      <c r="AI12" s="121">
        <v>0.71</v>
      </c>
      <c r="AJ12" s="122"/>
      <c r="AK12" s="87">
        <f t="shared" si="5"/>
        <v>0.2</v>
      </c>
      <c r="AL12" s="87">
        <f t="shared" si="0"/>
        <v>0.35000000000000003</v>
      </c>
      <c r="AM12" s="87">
        <f t="shared" si="1"/>
        <v>0.70000000000000007</v>
      </c>
      <c r="AN12" s="87">
        <f t="shared" si="2"/>
        <v>0.85000000000000009</v>
      </c>
      <c r="AO12" s="87">
        <f t="shared" si="3"/>
        <v>0.85000000000000009</v>
      </c>
      <c r="AP12" s="87">
        <f t="shared" si="4"/>
        <v>0.75</v>
      </c>
    </row>
    <row r="13" spans="1:42">
      <c r="A13" s="115" t="s">
        <v>534</v>
      </c>
      <c r="B13" s="1" t="s">
        <v>553</v>
      </c>
      <c r="C13" s="1">
        <v>300</v>
      </c>
      <c r="D13" s="1">
        <v>40</v>
      </c>
      <c r="E13" s="116" t="s">
        <v>496</v>
      </c>
      <c r="F13" s="1" t="s">
        <v>532</v>
      </c>
      <c r="G13" s="1">
        <v>300</v>
      </c>
      <c r="H13" s="1">
        <v>200</v>
      </c>
      <c r="I13" s="1" t="s">
        <v>42</v>
      </c>
      <c r="J13" s="1" t="s">
        <v>533</v>
      </c>
      <c r="K13" s="1"/>
      <c r="L13" s="1"/>
      <c r="M13" s="1"/>
      <c r="N13" s="117"/>
      <c r="O13" s="2" t="s">
        <v>541</v>
      </c>
      <c r="P13" s="45" t="s">
        <v>23</v>
      </c>
      <c r="Q13" s="3" t="s">
        <v>395</v>
      </c>
      <c r="R13" s="118">
        <v>0.11</v>
      </c>
      <c r="S13" s="119">
        <v>0.15</v>
      </c>
      <c r="T13" s="120">
        <v>0.15</v>
      </c>
      <c r="U13" s="118">
        <v>0.23</v>
      </c>
      <c r="V13" s="119">
        <v>0.27</v>
      </c>
      <c r="W13" s="120">
        <v>0.28000000000000003</v>
      </c>
      <c r="X13" s="118">
        <v>0.41</v>
      </c>
      <c r="Y13" s="119">
        <v>0.52</v>
      </c>
      <c r="Z13" s="120">
        <v>0.64</v>
      </c>
      <c r="AA13" s="118">
        <v>0.74</v>
      </c>
      <c r="AB13" s="119">
        <v>0.8</v>
      </c>
      <c r="AC13" s="120">
        <v>0.82</v>
      </c>
      <c r="AD13" s="118">
        <v>0.81</v>
      </c>
      <c r="AE13" s="119">
        <v>0.82</v>
      </c>
      <c r="AF13" s="120">
        <v>0.81</v>
      </c>
      <c r="AG13" s="118">
        <v>0.78</v>
      </c>
      <c r="AH13" s="119">
        <v>0.76</v>
      </c>
      <c r="AI13" s="121">
        <v>0.69</v>
      </c>
      <c r="AJ13" s="122"/>
      <c r="AK13" s="87">
        <f t="shared" si="5"/>
        <v>0.15000000000000002</v>
      </c>
      <c r="AL13" s="87">
        <f t="shared" si="0"/>
        <v>0.25</v>
      </c>
      <c r="AM13" s="87">
        <f t="shared" si="1"/>
        <v>0.5</v>
      </c>
      <c r="AN13" s="87">
        <f t="shared" si="2"/>
        <v>0.8</v>
      </c>
      <c r="AO13" s="87">
        <f t="shared" si="3"/>
        <v>0.8</v>
      </c>
      <c r="AP13" s="87">
        <f t="shared" si="4"/>
        <v>0.75</v>
      </c>
    </row>
    <row r="14" spans="1:42">
      <c r="A14" s="115" t="s">
        <v>539</v>
      </c>
      <c r="B14" s="1" t="s">
        <v>554</v>
      </c>
      <c r="C14" s="1">
        <v>300</v>
      </c>
      <c r="D14" s="1">
        <v>40</v>
      </c>
      <c r="E14" s="116" t="s">
        <v>496</v>
      </c>
      <c r="F14" s="1" t="s">
        <v>532</v>
      </c>
      <c r="G14" s="1">
        <v>600</v>
      </c>
      <c r="H14" s="1">
        <v>200</v>
      </c>
      <c r="I14" s="1" t="s">
        <v>42</v>
      </c>
      <c r="J14" s="1" t="s">
        <v>533</v>
      </c>
      <c r="K14" s="1"/>
      <c r="L14" s="1"/>
      <c r="M14" s="1"/>
      <c r="N14" s="117"/>
      <c r="O14" s="2" t="s">
        <v>369</v>
      </c>
      <c r="P14" s="45" t="s">
        <v>23</v>
      </c>
      <c r="Q14" s="3" t="s">
        <v>536</v>
      </c>
      <c r="R14" s="118">
        <v>7.0000000000000007E-2</v>
      </c>
      <c r="S14" s="119">
        <v>0.12</v>
      </c>
      <c r="T14" s="120">
        <v>0.15</v>
      </c>
      <c r="U14" s="118">
        <v>0.21</v>
      </c>
      <c r="V14" s="119">
        <v>0.2</v>
      </c>
      <c r="W14" s="120">
        <v>0.2</v>
      </c>
      <c r="X14" s="118">
        <v>0.31</v>
      </c>
      <c r="Y14" s="119">
        <v>0.43</v>
      </c>
      <c r="Z14" s="120">
        <v>0.51</v>
      </c>
      <c r="AA14" s="118">
        <v>0.6</v>
      </c>
      <c r="AB14" s="119">
        <v>0.67</v>
      </c>
      <c r="AC14" s="120">
        <v>0.69</v>
      </c>
      <c r="AD14" s="118">
        <v>0.65</v>
      </c>
      <c r="AE14" s="119">
        <v>0.65</v>
      </c>
      <c r="AF14" s="120">
        <v>0.62</v>
      </c>
      <c r="AG14" s="118">
        <v>0.61</v>
      </c>
      <c r="AH14" s="119">
        <v>0.57999999999999996</v>
      </c>
      <c r="AI14" s="121">
        <v>0.53</v>
      </c>
      <c r="AJ14" s="122"/>
      <c r="AK14" s="87">
        <f t="shared" si="5"/>
        <v>0.1</v>
      </c>
      <c r="AL14" s="87">
        <f t="shared" si="0"/>
        <v>0.2</v>
      </c>
      <c r="AM14" s="87">
        <f t="shared" si="1"/>
        <v>0.4</v>
      </c>
      <c r="AN14" s="87">
        <f t="shared" si="2"/>
        <v>0.65</v>
      </c>
      <c r="AO14" s="87">
        <f t="shared" si="3"/>
        <v>0.65</v>
      </c>
      <c r="AP14" s="87">
        <f t="shared" si="4"/>
        <v>0.55000000000000004</v>
      </c>
    </row>
    <row r="15" spans="1:42">
      <c r="A15" s="115" t="s">
        <v>555</v>
      </c>
      <c r="B15" s="1" t="s">
        <v>556</v>
      </c>
      <c r="C15" s="1">
        <v>600</v>
      </c>
      <c r="D15" s="1">
        <v>40</v>
      </c>
      <c r="E15" s="116" t="s">
        <v>496</v>
      </c>
      <c r="F15" s="1" t="s">
        <v>532</v>
      </c>
      <c r="G15" s="1">
        <v>150</v>
      </c>
      <c r="H15" s="1">
        <v>0</v>
      </c>
      <c r="I15" s="1" t="s">
        <v>42</v>
      </c>
      <c r="J15" s="1" t="s">
        <v>533</v>
      </c>
      <c r="K15" s="1"/>
      <c r="L15" s="1"/>
      <c r="M15" s="1"/>
      <c r="N15" s="117"/>
      <c r="O15" s="2" t="s">
        <v>258</v>
      </c>
      <c r="P15" s="45" t="s">
        <v>29</v>
      </c>
      <c r="Q15" s="3" t="s">
        <v>363</v>
      </c>
      <c r="R15" s="118">
        <v>0.38</v>
      </c>
      <c r="S15" s="119">
        <v>0.36</v>
      </c>
      <c r="T15" s="120">
        <v>0.36</v>
      </c>
      <c r="U15" s="118">
        <v>0.39</v>
      </c>
      <c r="V15" s="119">
        <v>0.55000000000000004</v>
      </c>
      <c r="W15" s="120">
        <v>0.71</v>
      </c>
      <c r="X15" s="118">
        <v>0.81</v>
      </c>
      <c r="Y15" s="119">
        <v>0.88</v>
      </c>
      <c r="Z15" s="120">
        <v>0.88</v>
      </c>
      <c r="AA15" s="118">
        <v>0.86</v>
      </c>
      <c r="AB15" s="119">
        <v>0.9</v>
      </c>
      <c r="AC15" s="120">
        <v>0.91</v>
      </c>
      <c r="AD15" s="118">
        <v>0.85</v>
      </c>
      <c r="AE15" s="119">
        <v>0.86</v>
      </c>
      <c r="AF15" s="120">
        <v>0.84</v>
      </c>
      <c r="AG15" s="118">
        <v>0.82</v>
      </c>
      <c r="AH15" s="119">
        <v>0.75</v>
      </c>
      <c r="AI15" s="121">
        <v>0.7</v>
      </c>
      <c r="AJ15" s="122"/>
      <c r="AK15" s="87">
        <f t="shared" si="5"/>
        <v>0.35000000000000003</v>
      </c>
      <c r="AL15" s="87">
        <f t="shared" si="0"/>
        <v>0.55000000000000004</v>
      </c>
      <c r="AM15" s="87">
        <f t="shared" si="1"/>
        <v>0.85000000000000009</v>
      </c>
      <c r="AN15" s="87">
        <f t="shared" si="2"/>
        <v>0.9</v>
      </c>
      <c r="AO15" s="87">
        <f t="shared" si="3"/>
        <v>0.85000000000000009</v>
      </c>
      <c r="AP15" s="87">
        <f t="shared" si="4"/>
        <v>0.75</v>
      </c>
    </row>
    <row r="16" spans="1:42">
      <c r="A16" s="115" t="s">
        <v>555</v>
      </c>
      <c r="B16" s="1" t="s">
        <v>557</v>
      </c>
      <c r="C16" s="1">
        <v>600</v>
      </c>
      <c r="D16" s="1">
        <v>40</v>
      </c>
      <c r="E16" s="116" t="s">
        <v>496</v>
      </c>
      <c r="F16" s="1" t="s">
        <v>532</v>
      </c>
      <c r="G16" s="1">
        <v>300</v>
      </c>
      <c r="H16" s="1">
        <v>0</v>
      </c>
      <c r="I16" s="1" t="s">
        <v>42</v>
      </c>
      <c r="J16" s="1" t="s">
        <v>533</v>
      </c>
      <c r="K16" s="1"/>
      <c r="L16" s="1"/>
      <c r="M16" s="1"/>
      <c r="N16" s="117"/>
      <c r="O16" s="2" t="s">
        <v>391</v>
      </c>
      <c r="P16" s="45" t="s">
        <v>35</v>
      </c>
      <c r="Q16" s="3" t="s">
        <v>392</v>
      </c>
      <c r="R16" s="118">
        <v>0.31</v>
      </c>
      <c r="S16" s="119">
        <v>0.28000000000000003</v>
      </c>
      <c r="T16" s="120">
        <v>0.3</v>
      </c>
      <c r="U16" s="118">
        <v>0.31</v>
      </c>
      <c r="V16" s="119">
        <v>0.4</v>
      </c>
      <c r="W16" s="120">
        <v>0.51</v>
      </c>
      <c r="X16" s="118">
        <v>0.72</v>
      </c>
      <c r="Y16" s="119">
        <v>0.76</v>
      </c>
      <c r="Z16" s="120">
        <v>0.86</v>
      </c>
      <c r="AA16" s="118">
        <v>0.88</v>
      </c>
      <c r="AB16" s="119">
        <v>0.91</v>
      </c>
      <c r="AC16" s="120">
        <v>0.92</v>
      </c>
      <c r="AD16" s="118">
        <v>0.88</v>
      </c>
      <c r="AE16" s="119">
        <v>0.87</v>
      </c>
      <c r="AF16" s="120">
        <v>0.86</v>
      </c>
      <c r="AG16" s="118">
        <v>0.85</v>
      </c>
      <c r="AH16" s="119">
        <v>0.83</v>
      </c>
      <c r="AI16" s="121">
        <v>0.75</v>
      </c>
      <c r="AJ16" s="122"/>
      <c r="AK16" s="87">
        <f t="shared" si="5"/>
        <v>0.30000000000000004</v>
      </c>
      <c r="AL16" s="87">
        <f t="shared" si="0"/>
        <v>0.4</v>
      </c>
      <c r="AM16" s="87">
        <f t="shared" si="1"/>
        <v>0.8</v>
      </c>
      <c r="AN16" s="87">
        <f t="shared" si="2"/>
        <v>0.9</v>
      </c>
      <c r="AO16" s="87">
        <f t="shared" si="3"/>
        <v>0.85000000000000009</v>
      </c>
      <c r="AP16" s="87">
        <f t="shared" si="4"/>
        <v>0.8</v>
      </c>
    </row>
    <row r="17" spans="1:42">
      <c r="A17" s="115" t="s">
        <v>555</v>
      </c>
      <c r="B17" s="1" t="s">
        <v>558</v>
      </c>
      <c r="C17" s="1">
        <v>600</v>
      </c>
      <c r="D17" s="1">
        <v>40</v>
      </c>
      <c r="E17" s="116" t="s">
        <v>496</v>
      </c>
      <c r="F17" s="1" t="s">
        <v>532</v>
      </c>
      <c r="G17" s="1">
        <v>600</v>
      </c>
      <c r="H17" s="1">
        <v>0</v>
      </c>
      <c r="I17" s="1" t="s">
        <v>42</v>
      </c>
      <c r="J17" s="1" t="s">
        <v>533</v>
      </c>
      <c r="K17" s="1"/>
      <c r="L17" s="1"/>
      <c r="M17" s="1"/>
      <c r="N17" s="117"/>
      <c r="O17" s="2" t="s">
        <v>549</v>
      </c>
      <c r="P17" s="45" t="s">
        <v>35</v>
      </c>
      <c r="Q17" s="3" t="s">
        <v>112</v>
      </c>
      <c r="R17" s="118">
        <v>0.25</v>
      </c>
      <c r="S17" s="119">
        <v>0.25</v>
      </c>
      <c r="T17" s="120">
        <v>0.25</v>
      </c>
      <c r="U17" s="118">
        <v>0.24</v>
      </c>
      <c r="V17" s="119">
        <v>0.31</v>
      </c>
      <c r="W17" s="120">
        <v>0.4</v>
      </c>
      <c r="X17" s="118">
        <v>0.59</v>
      </c>
      <c r="Y17" s="119">
        <v>0.67</v>
      </c>
      <c r="Z17" s="120">
        <v>0.74</v>
      </c>
      <c r="AA17" s="118">
        <v>0.81</v>
      </c>
      <c r="AB17" s="119">
        <v>0.83</v>
      </c>
      <c r="AC17" s="120">
        <v>0.85</v>
      </c>
      <c r="AD17" s="118">
        <v>0.81</v>
      </c>
      <c r="AE17" s="119">
        <v>0.8</v>
      </c>
      <c r="AF17" s="120">
        <v>0.79</v>
      </c>
      <c r="AG17" s="118">
        <v>0.78</v>
      </c>
      <c r="AH17" s="119">
        <v>0.76</v>
      </c>
      <c r="AI17" s="121">
        <v>0.72</v>
      </c>
      <c r="AJ17" s="122"/>
      <c r="AK17" s="87">
        <f t="shared" si="5"/>
        <v>0.25</v>
      </c>
      <c r="AL17" s="87">
        <f t="shared" si="0"/>
        <v>0.30000000000000004</v>
      </c>
      <c r="AM17" s="87">
        <f t="shared" si="1"/>
        <v>0.65</v>
      </c>
      <c r="AN17" s="87">
        <f t="shared" si="2"/>
        <v>0.85000000000000009</v>
      </c>
      <c r="AO17" s="87">
        <f t="shared" si="3"/>
        <v>0.8</v>
      </c>
      <c r="AP17" s="87">
        <f t="shared" si="4"/>
        <v>0.75</v>
      </c>
    </row>
    <row r="18" spans="1:42">
      <c r="A18" s="115" t="s">
        <v>555</v>
      </c>
      <c r="B18" s="1" t="s">
        <v>559</v>
      </c>
      <c r="C18" s="1">
        <v>600</v>
      </c>
      <c r="D18" s="1">
        <v>40</v>
      </c>
      <c r="E18" s="116" t="s">
        <v>496</v>
      </c>
      <c r="F18" s="1" t="s">
        <v>532</v>
      </c>
      <c r="G18" s="1">
        <v>150</v>
      </c>
      <c r="H18" s="1">
        <v>200</v>
      </c>
      <c r="I18" s="1" t="s">
        <v>42</v>
      </c>
      <c r="J18" s="1" t="s">
        <v>533</v>
      </c>
      <c r="K18" s="1"/>
      <c r="L18" s="1"/>
      <c r="M18" s="1"/>
      <c r="N18" s="117"/>
      <c r="O18" s="2" t="s">
        <v>258</v>
      </c>
      <c r="P18" s="45" t="s">
        <v>29</v>
      </c>
      <c r="Q18" s="3" t="s">
        <v>363</v>
      </c>
      <c r="R18" s="118">
        <v>0.33</v>
      </c>
      <c r="S18" s="119">
        <v>0.28999999999999998</v>
      </c>
      <c r="T18" s="120">
        <v>0.32</v>
      </c>
      <c r="U18" s="118">
        <v>0.43</v>
      </c>
      <c r="V18" s="119">
        <v>0.65</v>
      </c>
      <c r="W18" s="120">
        <v>0.7</v>
      </c>
      <c r="X18" s="118">
        <v>0.72</v>
      </c>
      <c r="Y18" s="119">
        <v>0.84</v>
      </c>
      <c r="Z18" s="120">
        <v>0.91</v>
      </c>
      <c r="AA18" s="118">
        <v>0.87</v>
      </c>
      <c r="AB18" s="119">
        <v>0.87</v>
      </c>
      <c r="AC18" s="120">
        <v>0.9</v>
      </c>
      <c r="AD18" s="118">
        <v>0.9</v>
      </c>
      <c r="AE18" s="119">
        <v>0.83</v>
      </c>
      <c r="AF18" s="120">
        <v>0.84</v>
      </c>
      <c r="AG18" s="118">
        <v>0.78</v>
      </c>
      <c r="AH18" s="119">
        <v>0.75</v>
      </c>
      <c r="AI18" s="121">
        <v>0.69</v>
      </c>
      <c r="AJ18" s="122"/>
      <c r="AK18" s="87">
        <f t="shared" si="5"/>
        <v>0.30000000000000004</v>
      </c>
      <c r="AL18" s="87">
        <f t="shared" si="0"/>
        <v>0.60000000000000009</v>
      </c>
      <c r="AM18" s="87">
        <f t="shared" si="1"/>
        <v>0.8</v>
      </c>
      <c r="AN18" s="87">
        <f t="shared" si="2"/>
        <v>0.9</v>
      </c>
      <c r="AO18" s="87">
        <f t="shared" si="3"/>
        <v>0.85000000000000009</v>
      </c>
      <c r="AP18" s="87">
        <f t="shared" si="4"/>
        <v>0.75</v>
      </c>
    </row>
    <row r="19" spans="1:42">
      <c r="A19" s="115" t="s">
        <v>555</v>
      </c>
      <c r="B19" s="1" t="s">
        <v>560</v>
      </c>
      <c r="C19" s="1">
        <v>600</v>
      </c>
      <c r="D19" s="1">
        <v>40</v>
      </c>
      <c r="E19" s="116" t="s">
        <v>496</v>
      </c>
      <c r="F19" s="1" t="s">
        <v>532</v>
      </c>
      <c r="G19" s="1">
        <v>300</v>
      </c>
      <c r="H19" s="1">
        <v>200</v>
      </c>
      <c r="I19" s="1" t="s">
        <v>42</v>
      </c>
      <c r="J19" s="1" t="s">
        <v>533</v>
      </c>
      <c r="K19" s="1"/>
      <c r="L19" s="1"/>
      <c r="M19" s="1"/>
      <c r="N19" s="117"/>
      <c r="O19" s="2" t="s">
        <v>391</v>
      </c>
      <c r="P19" s="45" t="s">
        <v>35</v>
      </c>
      <c r="Q19" s="3" t="s">
        <v>392</v>
      </c>
      <c r="R19" s="118">
        <v>0.21</v>
      </c>
      <c r="S19" s="119">
        <v>0.21</v>
      </c>
      <c r="T19" s="120">
        <v>0.21</v>
      </c>
      <c r="U19" s="118">
        <v>0.24</v>
      </c>
      <c r="V19" s="119">
        <v>0.41</v>
      </c>
      <c r="W19" s="120">
        <v>0.53</v>
      </c>
      <c r="X19" s="118">
        <v>0.61</v>
      </c>
      <c r="Y19" s="119">
        <v>0.74</v>
      </c>
      <c r="Z19" s="120">
        <v>0.88</v>
      </c>
      <c r="AA19" s="118">
        <v>0.83</v>
      </c>
      <c r="AB19" s="119">
        <v>0.87</v>
      </c>
      <c r="AC19" s="120">
        <v>0.89</v>
      </c>
      <c r="AD19" s="118">
        <v>0.89</v>
      </c>
      <c r="AE19" s="119">
        <v>0.84</v>
      </c>
      <c r="AF19" s="120">
        <v>0.86</v>
      </c>
      <c r="AG19" s="118">
        <v>0.84</v>
      </c>
      <c r="AH19" s="119">
        <v>0.79</v>
      </c>
      <c r="AI19" s="121">
        <v>0.74</v>
      </c>
      <c r="AJ19" s="122"/>
      <c r="AK19" s="87">
        <f t="shared" si="5"/>
        <v>0.2</v>
      </c>
      <c r="AL19" s="87">
        <f t="shared" si="0"/>
        <v>0.4</v>
      </c>
      <c r="AM19" s="87">
        <f t="shared" si="1"/>
        <v>0.75</v>
      </c>
      <c r="AN19" s="87">
        <f t="shared" si="2"/>
        <v>0.85000000000000009</v>
      </c>
      <c r="AO19" s="87">
        <f t="shared" si="3"/>
        <v>0.85000000000000009</v>
      </c>
      <c r="AP19" s="87">
        <f t="shared" si="4"/>
        <v>0.8</v>
      </c>
    </row>
    <row r="20" spans="1:42">
      <c r="A20" s="115" t="s">
        <v>561</v>
      </c>
      <c r="B20" s="1" t="s">
        <v>562</v>
      </c>
      <c r="C20" s="1">
        <v>600</v>
      </c>
      <c r="D20" s="1">
        <v>40</v>
      </c>
      <c r="E20" s="116" t="s">
        <v>496</v>
      </c>
      <c r="F20" s="1" t="s">
        <v>532</v>
      </c>
      <c r="G20" s="1">
        <v>600</v>
      </c>
      <c r="H20" s="1">
        <v>200</v>
      </c>
      <c r="I20" s="1" t="s">
        <v>42</v>
      </c>
      <c r="J20" s="1" t="s">
        <v>533</v>
      </c>
      <c r="K20" s="1"/>
      <c r="L20" s="1"/>
      <c r="M20" s="1"/>
      <c r="N20" s="117"/>
      <c r="O20" s="2" t="s">
        <v>549</v>
      </c>
      <c r="P20" s="45" t="s">
        <v>35</v>
      </c>
      <c r="Q20" s="3" t="s">
        <v>395</v>
      </c>
      <c r="R20" s="118">
        <v>0.11</v>
      </c>
      <c r="S20" s="119">
        <v>0.14000000000000001</v>
      </c>
      <c r="T20" s="120">
        <v>0.18</v>
      </c>
      <c r="U20" s="118">
        <v>0.21</v>
      </c>
      <c r="V20" s="119">
        <v>0.31</v>
      </c>
      <c r="W20" s="120">
        <v>0.4</v>
      </c>
      <c r="X20" s="118">
        <v>0.52</v>
      </c>
      <c r="Y20" s="119">
        <v>0.64</v>
      </c>
      <c r="Z20" s="120">
        <v>0.76</v>
      </c>
      <c r="AA20" s="118">
        <v>0.79</v>
      </c>
      <c r="AB20" s="119">
        <v>0.81</v>
      </c>
      <c r="AC20" s="120">
        <v>0.8</v>
      </c>
      <c r="AD20" s="118">
        <v>0.84</v>
      </c>
      <c r="AE20" s="119">
        <v>0.78</v>
      </c>
      <c r="AF20" s="120">
        <v>0.78</v>
      </c>
      <c r="AG20" s="118">
        <v>0.74</v>
      </c>
      <c r="AH20" s="119">
        <v>0.72</v>
      </c>
      <c r="AI20" s="121">
        <v>0.67</v>
      </c>
      <c r="AJ20" s="122"/>
      <c r="AK20" s="87">
        <f t="shared" si="5"/>
        <v>0.15000000000000002</v>
      </c>
      <c r="AL20" s="87">
        <f t="shared" si="0"/>
        <v>0.30000000000000004</v>
      </c>
      <c r="AM20" s="87">
        <f t="shared" si="1"/>
        <v>0.65</v>
      </c>
      <c r="AN20" s="87">
        <f t="shared" si="2"/>
        <v>0.8</v>
      </c>
      <c r="AO20" s="87">
        <f t="shared" si="3"/>
        <v>0.8</v>
      </c>
      <c r="AP20" s="87">
        <f t="shared" si="4"/>
        <v>0.70000000000000007</v>
      </c>
    </row>
    <row r="21" spans="1:42">
      <c r="A21" s="115" t="s">
        <v>563</v>
      </c>
      <c r="B21" s="1" t="s">
        <v>564</v>
      </c>
      <c r="C21" s="1">
        <v>300</v>
      </c>
      <c r="D21" s="1">
        <v>40</v>
      </c>
      <c r="E21" s="116" t="s">
        <v>496</v>
      </c>
      <c r="F21" s="1" t="s">
        <v>532</v>
      </c>
      <c r="G21" s="1">
        <v>600</v>
      </c>
      <c r="H21" s="1">
        <v>0</v>
      </c>
      <c r="I21" s="1" t="s">
        <v>42</v>
      </c>
      <c r="J21" s="1" t="s">
        <v>533</v>
      </c>
      <c r="K21" s="1"/>
      <c r="L21" s="1"/>
      <c r="M21" s="1"/>
      <c r="N21" s="117"/>
      <c r="O21" s="2" t="s">
        <v>347</v>
      </c>
      <c r="P21" s="45" t="s">
        <v>23</v>
      </c>
      <c r="Q21" s="3" t="s">
        <v>105</v>
      </c>
      <c r="R21" s="118">
        <v>0.11</v>
      </c>
      <c r="S21" s="119">
        <v>0.23</v>
      </c>
      <c r="T21" s="120">
        <v>0.34</v>
      </c>
      <c r="U21" s="118">
        <v>0.41</v>
      </c>
      <c r="V21" s="119">
        <v>0.46</v>
      </c>
      <c r="W21" s="120">
        <v>0.42</v>
      </c>
      <c r="X21" s="118">
        <v>0.4</v>
      </c>
      <c r="Y21" s="119">
        <v>0.41</v>
      </c>
      <c r="Z21" s="120">
        <v>0.51</v>
      </c>
      <c r="AA21" s="118">
        <v>0.57999999999999996</v>
      </c>
      <c r="AB21" s="119">
        <v>0.62</v>
      </c>
      <c r="AC21" s="120">
        <v>0.63</v>
      </c>
      <c r="AD21" s="118">
        <v>0.64</v>
      </c>
      <c r="AE21" s="119">
        <v>0.66</v>
      </c>
      <c r="AF21" s="120">
        <v>0.62</v>
      </c>
      <c r="AG21" s="118">
        <v>0.61</v>
      </c>
      <c r="AH21" s="119">
        <v>0.56999999999999995</v>
      </c>
      <c r="AI21" s="121">
        <v>0.51</v>
      </c>
      <c r="AJ21" s="122"/>
      <c r="AK21" s="87">
        <f t="shared" si="5"/>
        <v>0.25</v>
      </c>
      <c r="AL21" s="87">
        <f t="shared" si="0"/>
        <v>0.45</v>
      </c>
      <c r="AM21" s="87">
        <f t="shared" si="1"/>
        <v>0.45</v>
      </c>
      <c r="AN21" s="87">
        <f t="shared" si="2"/>
        <v>0.60000000000000009</v>
      </c>
      <c r="AO21" s="87">
        <f t="shared" si="3"/>
        <v>0.65</v>
      </c>
      <c r="AP21" s="87">
        <f t="shared" si="4"/>
        <v>0.55000000000000004</v>
      </c>
    </row>
    <row r="22" spans="1:42">
      <c r="A22" s="115"/>
      <c r="B22" s="1" t="s">
        <v>565</v>
      </c>
      <c r="C22" s="1">
        <v>300</v>
      </c>
      <c r="D22" s="1">
        <v>40</v>
      </c>
      <c r="E22" s="116" t="s">
        <v>496</v>
      </c>
      <c r="F22" s="1" t="s">
        <v>532</v>
      </c>
      <c r="G22" s="1">
        <v>600</v>
      </c>
      <c r="H22" s="1">
        <v>0</v>
      </c>
      <c r="I22" s="1" t="s">
        <v>42</v>
      </c>
      <c r="J22" s="1" t="s">
        <v>21</v>
      </c>
      <c r="K22" s="1"/>
      <c r="L22" s="1"/>
      <c r="M22" s="123"/>
      <c r="N22" s="117"/>
      <c r="O22" s="2" t="s">
        <v>474</v>
      </c>
      <c r="P22" s="45" t="s">
        <v>23</v>
      </c>
      <c r="Q22" s="3" t="s">
        <v>538</v>
      </c>
      <c r="R22" s="118">
        <v>0.11</v>
      </c>
      <c r="S22" s="119">
        <v>0.2</v>
      </c>
      <c r="T22" s="120">
        <v>0.27</v>
      </c>
      <c r="U22" s="118">
        <v>0.34</v>
      </c>
      <c r="V22" s="119">
        <v>0.38</v>
      </c>
      <c r="W22" s="120">
        <v>0.33</v>
      </c>
      <c r="X22" s="118">
        <v>0.31</v>
      </c>
      <c r="Y22" s="119">
        <v>0.28000000000000003</v>
      </c>
      <c r="Z22" s="120">
        <v>0.28000000000000003</v>
      </c>
      <c r="AA22" s="118">
        <v>0.28999999999999998</v>
      </c>
      <c r="AB22" s="119">
        <v>0.34</v>
      </c>
      <c r="AC22" s="120">
        <v>0.34</v>
      </c>
      <c r="AD22" s="118">
        <v>0.37</v>
      </c>
      <c r="AE22" s="119">
        <v>0.4</v>
      </c>
      <c r="AF22" s="120">
        <v>0.4</v>
      </c>
      <c r="AG22" s="118">
        <v>0.41</v>
      </c>
      <c r="AH22" s="119">
        <v>0.4</v>
      </c>
      <c r="AI22" s="121">
        <v>0.36</v>
      </c>
      <c r="AJ22" s="122"/>
      <c r="AK22" s="87">
        <f t="shared" si="5"/>
        <v>0.2</v>
      </c>
      <c r="AL22" s="87">
        <f t="shared" si="0"/>
        <v>0.35000000000000003</v>
      </c>
      <c r="AM22" s="87">
        <f t="shared" si="1"/>
        <v>0.30000000000000004</v>
      </c>
      <c r="AN22" s="87">
        <f t="shared" si="2"/>
        <v>0.30000000000000004</v>
      </c>
      <c r="AO22" s="87">
        <f t="shared" si="3"/>
        <v>0.4</v>
      </c>
      <c r="AP22" s="87">
        <f t="shared" si="4"/>
        <v>0.4</v>
      </c>
    </row>
    <row r="23" spans="1:42">
      <c r="A23" s="115" t="s">
        <v>563</v>
      </c>
      <c r="B23" s="1" t="s">
        <v>566</v>
      </c>
      <c r="C23" s="1">
        <v>300</v>
      </c>
      <c r="D23" s="1">
        <v>40</v>
      </c>
      <c r="E23" s="116" t="s">
        <v>496</v>
      </c>
      <c r="F23" s="1" t="s">
        <v>532</v>
      </c>
      <c r="G23" s="1">
        <v>600</v>
      </c>
      <c r="H23" s="1">
        <v>0</v>
      </c>
      <c r="I23" s="1" t="s">
        <v>42</v>
      </c>
      <c r="J23" s="1" t="s">
        <v>567</v>
      </c>
      <c r="K23" s="1"/>
      <c r="L23" s="1" t="s">
        <v>568</v>
      </c>
      <c r="M23" s="117">
        <v>1</v>
      </c>
      <c r="N23" s="117">
        <v>0.47</v>
      </c>
      <c r="O23" s="2" t="s">
        <v>474</v>
      </c>
      <c r="P23" s="45" t="s">
        <v>23</v>
      </c>
      <c r="Q23" s="3" t="s">
        <v>538</v>
      </c>
      <c r="R23" s="118">
        <v>0.09</v>
      </c>
      <c r="S23" s="119">
        <v>0.18</v>
      </c>
      <c r="T23" s="120">
        <v>0.26</v>
      </c>
      <c r="U23" s="118">
        <v>0.31</v>
      </c>
      <c r="V23" s="119">
        <v>0.37</v>
      </c>
      <c r="W23" s="120">
        <v>0.31</v>
      </c>
      <c r="X23" s="118">
        <v>0.3</v>
      </c>
      <c r="Y23" s="119">
        <v>0.26</v>
      </c>
      <c r="Z23" s="120">
        <v>0.27</v>
      </c>
      <c r="AA23" s="118">
        <v>0.28999999999999998</v>
      </c>
      <c r="AB23" s="119">
        <v>0.34</v>
      </c>
      <c r="AC23" s="120">
        <v>0.34</v>
      </c>
      <c r="AD23" s="118">
        <v>0.35</v>
      </c>
      <c r="AE23" s="119">
        <v>0.39</v>
      </c>
      <c r="AF23" s="120">
        <v>0.39</v>
      </c>
      <c r="AG23" s="118">
        <v>0.4</v>
      </c>
      <c r="AH23" s="119">
        <v>0.39</v>
      </c>
      <c r="AI23" s="121">
        <v>0.32</v>
      </c>
      <c r="AJ23" s="122"/>
      <c r="AK23" s="87">
        <f t="shared" si="5"/>
        <v>0.2</v>
      </c>
      <c r="AL23" s="87">
        <f t="shared" si="0"/>
        <v>0.35000000000000003</v>
      </c>
      <c r="AM23" s="87">
        <f t="shared" si="1"/>
        <v>0.30000000000000004</v>
      </c>
      <c r="AN23" s="87">
        <f t="shared" si="2"/>
        <v>0.30000000000000004</v>
      </c>
      <c r="AO23" s="87">
        <f t="shared" si="3"/>
        <v>0.4</v>
      </c>
      <c r="AP23" s="87">
        <f t="shared" si="4"/>
        <v>0.35000000000000003</v>
      </c>
    </row>
    <row r="24" spans="1:42">
      <c r="A24" s="115" t="s">
        <v>569</v>
      </c>
      <c r="B24" s="1" t="s">
        <v>570</v>
      </c>
      <c r="C24" s="1">
        <v>300</v>
      </c>
      <c r="D24" s="1">
        <v>40</v>
      </c>
      <c r="E24" s="116" t="s">
        <v>27</v>
      </c>
      <c r="F24" s="1" t="s">
        <v>532</v>
      </c>
      <c r="G24" s="1">
        <v>600</v>
      </c>
      <c r="H24" s="1">
        <v>0</v>
      </c>
      <c r="I24" s="1" t="s">
        <v>42</v>
      </c>
      <c r="J24" s="1" t="s">
        <v>533</v>
      </c>
      <c r="K24" s="1"/>
      <c r="L24" s="1"/>
      <c r="M24" s="123"/>
      <c r="N24" s="117"/>
      <c r="O24" s="2" t="s">
        <v>347</v>
      </c>
      <c r="P24" s="45" t="s">
        <v>23</v>
      </c>
      <c r="Q24" s="3" t="s">
        <v>536</v>
      </c>
      <c r="R24" s="118">
        <v>0.1</v>
      </c>
      <c r="S24" s="119">
        <v>0.19</v>
      </c>
      <c r="T24" s="120">
        <v>0.3</v>
      </c>
      <c r="U24" s="118">
        <v>0.35</v>
      </c>
      <c r="V24" s="119">
        <v>0.43</v>
      </c>
      <c r="W24" s="120">
        <v>0.41</v>
      </c>
      <c r="X24" s="118">
        <v>0.4</v>
      </c>
      <c r="Y24" s="119">
        <v>0.4</v>
      </c>
      <c r="Z24" s="120">
        <v>0.5</v>
      </c>
      <c r="AA24" s="118">
        <v>0.59</v>
      </c>
      <c r="AB24" s="119">
        <v>0.62</v>
      </c>
      <c r="AC24" s="120">
        <v>0.62</v>
      </c>
      <c r="AD24" s="118">
        <v>0.63</v>
      </c>
      <c r="AE24" s="119">
        <v>0.64</v>
      </c>
      <c r="AF24" s="120">
        <v>0.62</v>
      </c>
      <c r="AG24" s="118">
        <v>0.6</v>
      </c>
      <c r="AH24" s="119">
        <v>0.55000000000000004</v>
      </c>
      <c r="AI24" s="121">
        <v>0.53</v>
      </c>
      <c r="AJ24" s="122"/>
      <c r="AK24" s="87">
        <f t="shared" si="5"/>
        <v>0.2</v>
      </c>
      <c r="AL24" s="87">
        <f t="shared" si="0"/>
        <v>0.4</v>
      </c>
      <c r="AM24" s="87">
        <f t="shared" si="1"/>
        <v>0.45</v>
      </c>
      <c r="AN24" s="87">
        <f t="shared" si="2"/>
        <v>0.60000000000000009</v>
      </c>
      <c r="AO24" s="87">
        <f t="shared" si="3"/>
        <v>0.65</v>
      </c>
      <c r="AP24" s="87">
        <f t="shared" si="4"/>
        <v>0.55000000000000004</v>
      </c>
    </row>
    <row r="25" spans="1:42">
      <c r="A25" s="115" t="s">
        <v>569</v>
      </c>
      <c r="B25" s="1" t="s">
        <v>571</v>
      </c>
      <c r="C25" s="1">
        <v>300</v>
      </c>
      <c r="D25" s="1">
        <v>40</v>
      </c>
      <c r="E25" s="1" t="s">
        <v>98</v>
      </c>
      <c r="F25" s="1" t="s">
        <v>532</v>
      </c>
      <c r="G25" s="1">
        <v>600</v>
      </c>
      <c r="H25" s="1">
        <v>0</v>
      </c>
      <c r="I25" s="1" t="s">
        <v>42</v>
      </c>
      <c r="J25" s="1" t="s">
        <v>533</v>
      </c>
      <c r="K25" s="1"/>
      <c r="L25" s="1"/>
      <c r="M25" s="123"/>
      <c r="N25" s="117"/>
      <c r="O25" s="2" t="s">
        <v>541</v>
      </c>
      <c r="P25" s="45" t="s">
        <v>23</v>
      </c>
      <c r="Q25" s="3" t="s">
        <v>536</v>
      </c>
      <c r="R25" s="118">
        <v>0.1</v>
      </c>
      <c r="S25" s="119">
        <v>0.18</v>
      </c>
      <c r="T25" s="120">
        <v>0.28000000000000003</v>
      </c>
      <c r="U25" s="118">
        <v>0.36</v>
      </c>
      <c r="V25" s="119">
        <v>0.42</v>
      </c>
      <c r="W25" s="120">
        <v>0.4</v>
      </c>
      <c r="X25" s="118">
        <v>0.4</v>
      </c>
      <c r="Y25" s="119">
        <v>0.39</v>
      </c>
      <c r="Z25" s="120">
        <v>0.48</v>
      </c>
      <c r="AA25" s="118">
        <v>0.56999999999999995</v>
      </c>
      <c r="AB25" s="119">
        <v>0.6</v>
      </c>
      <c r="AC25" s="120">
        <v>0.56999999999999995</v>
      </c>
      <c r="AD25" s="118">
        <v>0.6</v>
      </c>
      <c r="AE25" s="119">
        <v>0.57999999999999996</v>
      </c>
      <c r="AF25" s="120">
        <v>0.55000000000000004</v>
      </c>
      <c r="AG25" s="118">
        <v>0.54</v>
      </c>
      <c r="AH25" s="119">
        <v>0.5</v>
      </c>
      <c r="AI25" s="121">
        <v>0.45</v>
      </c>
      <c r="AJ25" s="122"/>
      <c r="AK25" s="87">
        <f t="shared" si="5"/>
        <v>0.2</v>
      </c>
      <c r="AL25" s="87">
        <f t="shared" si="0"/>
        <v>0.4</v>
      </c>
      <c r="AM25" s="87">
        <f t="shared" si="1"/>
        <v>0.4</v>
      </c>
      <c r="AN25" s="87">
        <f t="shared" si="2"/>
        <v>0.60000000000000009</v>
      </c>
      <c r="AO25" s="87">
        <f t="shared" si="3"/>
        <v>0.60000000000000009</v>
      </c>
      <c r="AP25" s="87">
        <f t="shared" si="4"/>
        <v>0.5</v>
      </c>
    </row>
    <row r="26" spans="1:42">
      <c r="A26" s="115" t="s">
        <v>572</v>
      </c>
      <c r="B26" s="1" t="s">
        <v>573</v>
      </c>
      <c r="C26" s="1">
        <v>300</v>
      </c>
      <c r="D26" s="1">
        <v>40</v>
      </c>
      <c r="E26" s="116" t="s">
        <v>496</v>
      </c>
      <c r="F26" s="1" t="s">
        <v>532</v>
      </c>
      <c r="G26" s="1">
        <v>600</v>
      </c>
      <c r="H26" s="1">
        <v>0</v>
      </c>
      <c r="I26" s="1" t="s">
        <v>42</v>
      </c>
      <c r="J26" s="1" t="s">
        <v>574</v>
      </c>
      <c r="K26" s="1"/>
      <c r="L26" s="1"/>
      <c r="M26" s="123"/>
      <c r="N26" s="117"/>
      <c r="O26" s="2" t="s">
        <v>541</v>
      </c>
      <c r="P26" s="45" t="s">
        <v>23</v>
      </c>
      <c r="Q26" s="3" t="s">
        <v>63</v>
      </c>
      <c r="R26" s="118">
        <v>0.16</v>
      </c>
      <c r="S26" s="119">
        <v>0.27</v>
      </c>
      <c r="T26" s="120">
        <v>0.35</v>
      </c>
      <c r="U26" s="118">
        <v>0.43</v>
      </c>
      <c r="V26" s="119">
        <v>0.47</v>
      </c>
      <c r="W26" s="120">
        <v>0.4</v>
      </c>
      <c r="X26" s="118">
        <v>0.38</v>
      </c>
      <c r="Y26" s="119">
        <v>0.37</v>
      </c>
      <c r="Z26" s="120">
        <v>0.41</v>
      </c>
      <c r="AA26" s="118">
        <v>0.44</v>
      </c>
      <c r="AB26" s="119">
        <v>0.49</v>
      </c>
      <c r="AC26" s="120">
        <v>0.51</v>
      </c>
      <c r="AD26" s="118">
        <v>0.52</v>
      </c>
      <c r="AE26" s="119">
        <v>0.56000000000000005</v>
      </c>
      <c r="AF26" s="120">
        <v>0.55000000000000004</v>
      </c>
      <c r="AG26" s="118">
        <v>0.56000000000000005</v>
      </c>
      <c r="AH26" s="119">
        <v>0.54</v>
      </c>
      <c r="AI26" s="121">
        <v>0.52</v>
      </c>
      <c r="AJ26" s="124"/>
      <c r="AK26" s="87">
        <f t="shared" si="5"/>
        <v>0.25</v>
      </c>
      <c r="AL26" s="87">
        <f t="shared" si="0"/>
        <v>0.45</v>
      </c>
      <c r="AM26" s="87">
        <f t="shared" si="1"/>
        <v>0.4</v>
      </c>
      <c r="AN26" s="87">
        <f t="shared" si="2"/>
        <v>0.5</v>
      </c>
      <c r="AO26" s="87">
        <f t="shared" si="3"/>
        <v>0.55000000000000004</v>
      </c>
      <c r="AP26" s="87">
        <f t="shared" si="4"/>
        <v>0.55000000000000004</v>
      </c>
    </row>
    <row r="27" spans="1:42">
      <c r="A27" s="115" t="s">
        <v>572</v>
      </c>
      <c r="B27" s="1" t="s">
        <v>575</v>
      </c>
      <c r="C27" s="1">
        <v>300</v>
      </c>
      <c r="D27" s="1">
        <v>32</v>
      </c>
      <c r="E27" s="116" t="s">
        <v>496</v>
      </c>
      <c r="F27" s="1" t="s">
        <v>532</v>
      </c>
      <c r="G27" s="1">
        <v>600</v>
      </c>
      <c r="H27" s="1">
        <v>0</v>
      </c>
      <c r="I27" s="1" t="s">
        <v>42</v>
      </c>
      <c r="J27" s="1" t="s">
        <v>533</v>
      </c>
      <c r="K27" s="1"/>
      <c r="L27" s="1"/>
      <c r="M27" s="123"/>
      <c r="N27" s="117"/>
      <c r="O27" s="2" t="s">
        <v>541</v>
      </c>
      <c r="P27" s="45" t="s">
        <v>23</v>
      </c>
      <c r="Q27" s="3" t="s">
        <v>63</v>
      </c>
      <c r="R27" s="118">
        <v>0.16</v>
      </c>
      <c r="S27" s="119">
        <v>0.28000000000000003</v>
      </c>
      <c r="T27" s="120">
        <v>0.35</v>
      </c>
      <c r="U27" s="118">
        <v>0.42</v>
      </c>
      <c r="V27" s="119">
        <v>0.47</v>
      </c>
      <c r="W27" s="120">
        <v>0.4</v>
      </c>
      <c r="X27" s="118">
        <v>0.38</v>
      </c>
      <c r="Y27" s="119">
        <v>0.35</v>
      </c>
      <c r="Z27" s="120">
        <v>0.42</v>
      </c>
      <c r="AA27" s="118">
        <v>0.46</v>
      </c>
      <c r="AB27" s="119">
        <v>0.49</v>
      </c>
      <c r="AC27" s="120">
        <v>0.53</v>
      </c>
      <c r="AD27" s="118">
        <v>0.53</v>
      </c>
      <c r="AE27" s="119">
        <v>0.55000000000000004</v>
      </c>
      <c r="AF27" s="120">
        <v>0.55000000000000004</v>
      </c>
      <c r="AG27" s="118">
        <v>0.56999999999999995</v>
      </c>
      <c r="AH27" s="119">
        <v>0.55000000000000004</v>
      </c>
      <c r="AI27" s="121">
        <v>0.52</v>
      </c>
      <c r="AJ27" s="122"/>
      <c r="AK27" s="87">
        <f t="shared" si="5"/>
        <v>0.25</v>
      </c>
      <c r="AL27" s="87">
        <f t="shared" si="0"/>
        <v>0.45</v>
      </c>
      <c r="AM27" s="87">
        <f t="shared" si="1"/>
        <v>0.4</v>
      </c>
      <c r="AN27" s="87">
        <f t="shared" si="2"/>
        <v>0.5</v>
      </c>
      <c r="AO27" s="87">
        <f t="shared" si="3"/>
        <v>0.55000000000000004</v>
      </c>
      <c r="AP27" s="87">
        <f t="shared" si="4"/>
        <v>0.55000000000000004</v>
      </c>
    </row>
    <row r="28" spans="1:42">
      <c r="A28" s="115" t="s">
        <v>572</v>
      </c>
      <c r="B28" s="1" t="s">
        <v>576</v>
      </c>
      <c r="C28" s="1">
        <v>300</v>
      </c>
      <c r="D28" s="1">
        <v>50</v>
      </c>
      <c r="E28" s="116" t="s">
        <v>496</v>
      </c>
      <c r="F28" s="1" t="s">
        <v>532</v>
      </c>
      <c r="G28" s="1">
        <v>600</v>
      </c>
      <c r="H28" s="1">
        <v>0</v>
      </c>
      <c r="I28" s="1" t="s">
        <v>42</v>
      </c>
      <c r="J28" s="1" t="s">
        <v>577</v>
      </c>
      <c r="K28" s="1"/>
      <c r="L28" s="1"/>
      <c r="M28" s="123"/>
      <c r="N28" s="117"/>
      <c r="O28" s="2" t="s">
        <v>347</v>
      </c>
      <c r="P28" s="45" t="s">
        <v>23</v>
      </c>
      <c r="Q28" s="3" t="s">
        <v>105</v>
      </c>
      <c r="R28" s="118">
        <v>0.11</v>
      </c>
      <c r="S28" s="119">
        <v>0.21</v>
      </c>
      <c r="T28" s="120">
        <v>0.35</v>
      </c>
      <c r="U28" s="118">
        <v>0.41</v>
      </c>
      <c r="V28" s="119">
        <v>0.45</v>
      </c>
      <c r="W28" s="120">
        <v>0.43</v>
      </c>
      <c r="X28" s="118">
        <v>0.44</v>
      </c>
      <c r="Y28" s="119">
        <v>0.4</v>
      </c>
      <c r="Z28" s="120">
        <v>0.56000000000000005</v>
      </c>
      <c r="AA28" s="118">
        <v>0.64</v>
      </c>
      <c r="AB28" s="119">
        <v>0.66</v>
      </c>
      <c r="AC28" s="120">
        <v>0.66</v>
      </c>
      <c r="AD28" s="118">
        <v>0.66</v>
      </c>
      <c r="AE28" s="119">
        <v>0.65</v>
      </c>
      <c r="AF28" s="120">
        <v>0.64</v>
      </c>
      <c r="AG28" s="118">
        <v>0.65</v>
      </c>
      <c r="AH28" s="119">
        <v>0.6</v>
      </c>
      <c r="AI28" s="121">
        <v>0.56000000000000005</v>
      </c>
      <c r="AJ28" s="122"/>
      <c r="AK28" s="87">
        <f t="shared" si="5"/>
        <v>0.2</v>
      </c>
      <c r="AL28" s="87">
        <f t="shared" si="0"/>
        <v>0.45</v>
      </c>
      <c r="AM28" s="87">
        <f t="shared" si="1"/>
        <v>0.45</v>
      </c>
      <c r="AN28" s="87">
        <f t="shared" si="2"/>
        <v>0.65</v>
      </c>
      <c r="AO28" s="87">
        <f t="shared" si="3"/>
        <v>0.65</v>
      </c>
      <c r="AP28" s="87">
        <f t="shared" si="4"/>
        <v>0.60000000000000009</v>
      </c>
    </row>
    <row r="29" spans="1:42">
      <c r="A29" s="115" t="s">
        <v>563</v>
      </c>
      <c r="B29" s="1" t="s">
        <v>578</v>
      </c>
      <c r="C29" s="1">
        <v>300</v>
      </c>
      <c r="D29" s="1">
        <v>40</v>
      </c>
      <c r="E29" s="116" t="s">
        <v>496</v>
      </c>
      <c r="F29" s="1" t="s">
        <v>532</v>
      </c>
      <c r="G29" s="1">
        <v>600</v>
      </c>
      <c r="H29" s="1">
        <v>0</v>
      </c>
      <c r="I29" s="1" t="s">
        <v>42</v>
      </c>
      <c r="J29" s="1" t="s">
        <v>533</v>
      </c>
      <c r="K29" s="1"/>
      <c r="L29" s="1" t="s">
        <v>579</v>
      </c>
      <c r="M29" s="117">
        <v>1</v>
      </c>
      <c r="N29" s="117">
        <v>0.53</v>
      </c>
      <c r="O29" s="2" t="s">
        <v>541</v>
      </c>
      <c r="P29" s="45" t="s">
        <v>23</v>
      </c>
      <c r="Q29" s="3" t="s">
        <v>536</v>
      </c>
      <c r="R29" s="118">
        <v>0.11</v>
      </c>
      <c r="S29" s="119">
        <v>0.18</v>
      </c>
      <c r="T29" s="120">
        <v>0.3</v>
      </c>
      <c r="U29" s="118">
        <v>0.35</v>
      </c>
      <c r="V29" s="119">
        <v>0.44</v>
      </c>
      <c r="W29" s="120">
        <v>0.41</v>
      </c>
      <c r="X29" s="118">
        <v>0.41</v>
      </c>
      <c r="Y29" s="119">
        <v>0.36</v>
      </c>
      <c r="Z29" s="120">
        <v>0.49</v>
      </c>
      <c r="AA29" s="118">
        <v>0.57999999999999996</v>
      </c>
      <c r="AB29" s="119">
        <v>0.61</v>
      </c>
      <c r="AC29" s="120">
        <v>0.64</v>
      </c>
      <c r="AD29" s="118">
        <v>0.62</v>
      </c>
      <c r="AE29" s="119">
        <v>0.6</v>
      </c>
      <c r="AF29" s="120">
        <v>0.57999999999999996</v>
      </c>
      <c r="AG29" s="118">
        <v>0.55000000000000004</v>
      </c>
      <c r="AH29" s="119">
        <v>0.51</v>
      </c>
      <c r="AI29" s="121">
        <v>0.45</v>
      </c>
      <c r="AJ29" s="122"/>
      <c r="AK29" s="87">
        <f t="shared" si="5"/>
        <v>0.2</v>
      </c>
      <c r="AL29" s="87">
        <f t="shared" si="0"/>
        <v>0.4</v>
      </c>
      <c r="AM29" s="87">
        <f t="shared" si="1"/>
        <v>0.4</v>
      </c>
      <c r="AN29" s="87">
        <f t="shared" si="2"/>
        <v>0.60000000000000009</v>
      </c>
      <c r="AO29" s="87">
        <f t="shared" si="3"/>
        <v>0.60000000000000009</v>
      </c>
      <c r="AP29" s="87">
        <f t="shared" si="4"/>
        <v>0.5</v>
      </c>
    </row>
    <row r="30" spans="1:42">
      <c r="A30" s="115" t="s">
        <v>563</v>
      </c>
      <c r="B30" s="1" t="s">
        <v>580</v>
      </c>
      <c r="C30" s="1">
        <v>300</v>
      </c>
      <c r="D30" s="1">
        <v>40</v>
      </c>
      <c r="E30" s="116" t="s">
        <v>496</v>
      </c>
      <c r="F30" s="1" t="s">
        <v>532</v>
      </c>
      <c r="G30" s="1">
        <v>600</v>
      </c>
      <c r="H30" s="1">
        <v>0</v>
      </c>
      <c r="I30" s="1" t="s">
        <v>42</v>
      </c>
      <c r="J30" s="1" t="s">
        <v>533</v>
      </c>
      <c r="K30" s="1"/>
      <c r="L30" s="1" t="s">
        <v>568</v>
      </c>
      <c r="M30" s="117">
        <v>1</v>
      </c>
      <c r="N30" s="117">
        <v>0.47</v>
      </c>
      <c r="O30" s="2" t="s">
        <v>347</v>
      </c>
      <c r="P30" s="45" t="s">
        <v>23</v>
      </c>
      <c r="Q30" s="3" t="s">
        <v>536</v>
      </c>
      <c r="R30" s="118">
        <v>0.1</v>
      </c>
      <c r="S30" s="119">
        <v>0.2</v>
      </c>
      <c r="T30" s="120">
        <v>0.32</v>
      </c>
      <c r="U30" s="118">
        <v>0.36</v>
      </c>
      <c r="V30" s="119">
        <v>0.43</v>
      </c>
      <c r="W30" s="120">
        <v>0.41</v>
      </c>
      <c r="X30" s="118">
        <v>0.41</v>
      </c>
      <c r="Y30" s="119">
        <v>0.37</v>
      </c>
      <c r="Z30" s="120">
        <v>0.5</v>
      </c>
      <c r="AA30" s="118">
        <v>0.56999999999999995</v>
      </c>
      <c r="AB30" s="119">
        <v>0.61</v>
      </c>
      <c r="AC30" s="120">
        <v>0.62</v>
      </c>
      <c r="AD30" s="118">
        <v>0.62</v>
      </c>
      <c r="AE30" s="119">
        <v>0.61</v>
      </c>
      <c r="AF30" s="120">
        <v>0.6</v>
      </c>
      <c r="AG30" s="118">
        <v>0.57999999999999996</v>
      </c>
      <c r="AH30" s="119">
        <v>0.53</v>
      </c>
      <c r="AI30" s="121">
        <v>0.51</v>
      </c>
      <c r="AJ30" s="122"/>
      <c r="AK30" s="87">
        <f t="shared" si="5"/>
        <v>0.2</v>
      </c>
      <c r="AL30" s="87">
        <f t="shared" si="0"/>
        <v>0.4</v>
      </c>
      <c r="AM30" s="87">
        <f t="shared" si="1"/>
        <v>0.45</v>
      </c>
      <c r="AN30" s="87">
        <f t="shared" si="2"/>
        <v>0.60000000000000009</v>
      </c>
      <c r="AO30" s="87">
        <f t="shared" si="3"/>
        <v>0.60000000000000009</v>
      </c>
      <c r="AP30" s="87">
        <f t="shared" si="4"/>
        <v>0.55000000000000004</v>
      </c>
    </row>
    <row r="31" spans="1:42">
      <c r="A31" s="115" t="s">
        <v>563</v>
      </c>
      <c r="B31" s="1" t="s">
        <v>581</v>
      </c>
      <c r="C31" s="1">
        <v>300</v>
      </c>
      <c r="D31" s="1">
        <v>40</v>
      </c>
      <c r="E31" s="116" t="s">
        <v>496</v>
      </c>
      <c r="F31" s="1" t="s">
        <v>532</v>
      </c>
      <c r="G31" s="1">
        <v>600</v>
      </c>
      <c r="H31" s="1">
        <v>0</v>
      </c>
      <c r="I31" s="1" t="s">
        <v>42</v>
      </c>
      <c r="J31" s="1" t="s">
        <v>533</v>
      </c>
      <c r="K31" s="1"/>
      <c r="L31" s="1" t="s">
        <v>582</v>
      </c>
      <c r="M31" s="117">
        <v>1</v>
      </c>
      <c r="N31" s="117">
        <v>0.4</v>
      </c>
      <c r="O31" s="2" t="s">
        <v>347</v>
      </c>
      <c r="P31" s="45" t="s">
        <v>23</v>
      </c>
      <c r="Q31" s="3" t="s">
        <v>536</v>
      </c>
      <c r="R31" s="118">
        <v>0.1</v>
      </c>
      <c r="S31" s="119">
        <v>0.2</v>
      </c>
      <c r="T31" s="120">
        <v>0.32</v>
      </c>
      <c r="U31" s="118">
        <v>0.36</v>
      </c>
      <c r="V31" s="119">
        <v>0.44</v>
      </c>
      <c r="W31" s="120">
        <v>0.41</v>
      </c>
      <c r="X31" s="118">
        <v>0.41</v>
      </c>
      <c r="Y31" s="119">
        <v>0.37</v>
      </c>
      <c r="Z31" s="120">
        <v>0.5</v>
      </c>
      <c r="AA31" s="118">
        <v>0.57999999999999996</v>
      </c>
      <c r="AB31" s="119">
        <v>0.61</v>
      </c>
      <c r="AC31" s="120">
        <v>0.64</v>
      </c>
      <c r="AD31" s="118">
        <v>0.64</v>
      </c>
      <c r="AE31" s="119">
        <v>0.62</v>
      </c>
      <c r="AF31" s="120">
        <v>0.62</v>
      </c>
      <c r="AG31" s="118">
        <v>0.61</v>
      </c>
      <c r="AH31" s="119">
        <v>0.56999999999999995</v>
      </c>
      <c r="AI31" s="121">
        <v>0.52</v>
      </c>
      <c r="AJ31" s="122"/>
      <c r="AK31" s="87">
        <f t="shared" si="5"/>
        <v>0.2</v>
      </c>
      <c r="AL31" s="87">
        <f t="shared" si="0"/>
        <v>0.4</v>
      </c>
      <c r="AM31" s="87">
        <f t="shared" si="1"/>
        <v>0.45</v>
      </c>
      <c r="AN31" s="87">
        <f t="shared" si="2"/>
        <v>0.60000000000000009</v>
      </c>
      <c r="AO31" s="87">
        <f t="shared" si="3"/>
        <v>0.65</v>
      </c>
      <c r="AP31" s="87">
        <f t="shared" si="4"/>
        <v>0.55000000000000004</v>
      </c>
    </row>
    <row r="32" spans="1:42">
      <c r="A32" s="115"/>
      <c r="B32" s="1" t="s">
        <v>583</v>
      </c>
      <c r="C32" s="1">
        <v>300</v>
      </c>
      <c r="D32" s="1">
        <v>40</v>
      </c>
      <c r="E32" s="116" t="s">
        <v>496</v>
      </c>
      <c r="F32" s="1" t="s">
        <v>584</v>
      </c>
      <c r="G32" s="1">
        <v>600</v>
      </c>
      <c r="H32" s="1">
        <v>0</v>
      </c>
      <c r="I32" s="1" t="s">
        <v>21</v>
      </c>
      <c r="J32" s="1" t="s">
        <v>585</v>
      </c>
      <c r="K32" s="1"/>
      <c r="L32" s="1"/>
      <c r="M32" s="123"/>
      <c r="N32" s="117"/>
      <c r="O32" s="2" t="s">
        <v>543</v>
      </c>
      <c r="P32" s="45" t="s">
        <v>23</v>
      </c>
      <c r="Q32" s="3" t="s">
        <v>586</v>
      </c>
      <c r="R32" s="118">
        <v>7.0000000000000007E-2</v>
      </c>
      <c r="S32" s="119">
        <v>0.15</v>
      </c>
      <c r="T32" s="120">
        <v>0.3</v>
      </c>
      <c r="U32" s="118">
        <v>0.4</v>
      </c>
      <c r="V32" s="119">
        <v>0.35</v>
      </c>
      <c r="W32" s="120">
        <v>0.3</v>
      </c>
      <c r="X32" s="118">
        <v>0.31</v>
      </c>
      <c r="Y32" s="119">
        <v>0.23</v>
      </c>
      <c r="Z32" s="120">
        <v>0.28999999999999998</v>
      </c>
      <c r="AA32" s="118">
        <v>0.35</v>
      </c>
      <c r="AB32" s="119">
        <v>0.4</v>
      </c>
      <c r="AC32" s="120">
        <v>0.45</v>
      </c>
      <c r="AD32" s="118">
        <v>0.5</v>
      </c>
      <c r="AE32" s="119">
        <v>0.54</v>
      </c>
      <c r="AF32" s="120">
        <v>0.56000000000000005</v>
      </c>
      <c r="AG32" s="118">
        <v>0.6</v>
      </c>
      <c r="AH32" s="119">
        <v>0.56999999999999995</v>
      </c>
      <c r="AI32" s="121">
        <v>0.52</v>
      </c>
      <c r="AJ32" s="122"/>
      <c r="AK32" s="87">
        <f t="shared" si="5"/>
        <v>0.15000000000000002</v>
      </c>
      <c r="AL32" s="87">
        <f t="shared" si="0"/>
        <v>0.35000000000000003</v>
      </c>
      <c r="AM32" s="87">
        <f t="shared" si="1"/>
        <v>0.30000000000000004</v>
      </c>
      <c r="AN32" s="87">
        <f t="shared" si="2"/>
        <v>0.4</v>
      </c>
      <c r="AO32" s="87">
        <f t="shared" si="3"/>
        <v>0.55000000000000004</v>
      </c>
      <c r="AP32" s="87">
        <f t="shared" si="4"/>
        <v>0.55000000000000004</v>
      </c>
    </row>
    <row r="33" spans="1:42">
      <c r="A33" s="115" t="s">
        <v>572</v>
      </c>
      <c r="B33" s="1" t="s">
        <v>587</v>
      </c>
      <c r="C33" s="1">
        <v>300</v>
      </c>
      <c r="D33" s="1">
        <v>40</v>
      </c>
      <c r="E33" s="1" t="s">
        <v>496</v>
      </c>
      <c r="F33" s="1" t="s">
        <v>532</v>
      </c>
      <c r="G33" s="1">
        <v>600</v>
      </c>
      <c r="H33" s="1">
        <v>0</v>
      </c>
      <c r="I33" s="1" t="s">
        <v>42</v>
      </c>
      <c r="J33" s="1" t="s">
        <v>588</v>
      </c>
      <c r="K33" s="1"/>
      <c r="L33" s="1"/>
      <c r="M33" s="123"/>
      <c r="N33" s="117"/>
      <c r="O33" s="2" t="s">
        <v>347</v>
      </c>
      <c r="P33" s="45" t="s">
        <v>23</v>
      </c>
      <c r="Q33" s="3" t="s">
        <v>105</v>
      </c>
      <c r="R33" s="118">
        <v>0.19</v>
      </c>
      <c r="S33" s="119">
        <v>0.27</v>
      </c>
      <c r="T33" s="120">
        <v>0.34</v>
      </c>
      <c r="U33" s="118">
        <v>0.43</v>
      </c>
      <c r="V33" s="119">
        <v>0.5</v>
      </c>
      <c r="W33" s="120">
        <v>0.42</v>
      </c>
      <c r="X33" s="118">
        <v>0.41</v>
      </c>
      <c r="Y33" s="119">
        <v>0.41</v>
      </c>
      <c r="Z33" s="120">
        <v>0.51</v>
      </c>
      <c r="AA33" s="118">
        <v>0.56000000000000005</v>
      </c>
      <c r="AB33" s="119">
        <v>0.6</v>
      </c>
      <c r="AC33" s="120">
        <v>0.65</v>
      </c>
      <c r="AD33" s="118">
        <v>0.66</v>
      </c>
      <c r="AE33" s="119">
        <v>0.65</v>
      </c>
      <c r="AF33" s="120">
        <v>0.62</v>
      </c>
      <c r="AG33" s="118">
        <v>0.61</v>
      </c>
      <c r="AH33" s="119">
        <v>0.56999999999999995</v>
      </c>
      <c r="AI33" s="121">
        <v>0.51</v>
      </c>
      <c r="AJ33" s="122"/>
      <c r="AK33" s="87">
        <f t="shared" si="5"/>
        <v>0.25</v>
      </c>
      <c r="AL33" s="87">
        <f t="shared" si="0"/>
        <v>0.45</v>
      </c>
      <c r="AM33" s="87">
        <f t="shared" si="1"/>
        <v>0.45</v>
      </c>
      <c r="AN33" s="87">
        <f t="shared" si="2"/>
        <v>0.60000000000000009</v>
      </c>
      <c r="AO33" s="87">
        <f t="shared" si="3"/>
        <v>0.65</v>
      </c>
      <c r="AP33" s="87">
        <f t="shared" si="4"/>
        <v>0.55000000000000004</v>
      </c>
    </row>
    <row r="34" spans="1:42">
      <c r="A34" s="115"/>
      <c r="B34" s="1" t="s">
        <v>589</v>
      </c>
      <c r="C34" s="1">
        <v>150</v>
      </c>
      <c r="D34" s="1">
        <v>40</v>
      </c>
      <c r="E34" s="1" t="s">
        <v>590</v>
      </c>
      <c r="F34" s="1" t="s">
        <v>584</v>
      </c>
      <c r="G34" s="1">
        <v>150</v>
      </c>
      <c r="H34" s="1">
        <v>0</v>
      </c>
      <c r="I34" s="1" t="s">
        <v>21</v>
      </c>
      <c r="J34" s="1" t="s">
        <v>585</v>
      </c>
      <c r="K34" s="1"/>
      <c r="L34" s="1"/>
      <c r="M34" s="123"/>
      <c r="N34" s="117"/>
      <c r="O34" s="2" t="s">
        <v>549</v>
      </c>
      <c r="P34" s="45" t="s">
        <v>35</v>
      </c>
      <c r="Q34" s="3" t="s">
        <v>395</v>
      </c>
      <c r="R34" s="118">
        <v>0.11</v>
      </c>
      <c r="S34" s="119">
        <v>0.27</v>
      </c>
      <c r="T34" s="120">
        <v>0.31</v>
      </c>
      <c r="U34" s="118">
        <v>0.43</v>
      </c>
      <c r="V34" s="119">
        <v>0.51</v>
      </c>
      <c r="W34" s="120">
        <v>0.55000000000000004</v>
      </c>
      <c r="X34" s="118">
        <v>0.59</v>
      </c>
      <c r="Y34" s="119">
        <v>0.54</v>
      </c>
      <c r="Z34" s="120">
        <v>0.52</v>
      </c>
      <c r="AA34" s="118">
        <v>0.54</v>
      </c>
      <c r="AB34" s="119">
        <v>0.56999999999999995</v>
      </c>
      <c r="AC34" s="120">
        <v>0.72</v>
      </c>
      <c r="AD34" s="118">
        <v>0.84</v>
      </c>
      <c r="AE34" s="119">
        <v>0.75</v>
      </c>
      <c r="AF34" s="120">
        <v>0.67</v>
      </c>
      <c r="AG34" s="118">
        <v>0.67</v>
      </c>
      <c r="AH34" s="119">
        <v>0.63</v>
      </c>
      <c r="AI34" s="121">
        <v>0.63</v>
      </c>
      <c r="AJ34" s="122"/>
      <c r="AK34" s="87">
        <f t="shared" si="5"/>
        <v>0.25</v>
      </c>
      <c r="AL34" s="87">
        <f t="shared" si="0"/>
        <v>0.5</v>
      </c>
      <c r="AM34" s="87">
        <f t="shared" si="1"/>
        <v>0.55000000000000004</v>
      </c>
      <c r="AN34" s="87">
        <f t="shared" si="2"/>
        <v>0.60000000000000009</v>
      </c>
      <c r="AO34" s="87">
        <f t="shared" si="3"/>
        <v>0.75</v>
      </c>
      <c r="AP34" s="87">
        <f t="shared" si="4"/>
        <v>0.65</v>
      </c>
    </row>
    <row r="35" spans="1:42">
      <c r="A35" s="115"/>
      <c r="B35" s="1" t="s">
        <v>591</v>
      </c>
      <c r="C35" s="1">
        <v>150</v>
      </c>
      <c r="D35" s="1">
        <v>40</v>
      </c>
      <c r="E35" s="1" t="s">
        <v>496</v>
      </c>
      <c r="F35" s="1" t="s">
        <v>584</v>
      </c>
      <c r="G35" s="1">
        <v>150</v>
      </c>
      <c r="H35" s="1">
        <v>0</v>
      </c>
      <c r="I35" s="1" t="s">
        <v>21</v>
      </c>
      <c r="J35" s="1" t="s">
        <v>585</v>
      </c>
      <c r="K35" s="1"/>
      <c r="L35" s="1"/>
      <c r="M35" s="123"/>
      <c r="N35" s="117"/>
      <c r="O35" s="2" t="s">
        <v>549</v>
      </c>
      <c r="P35" s="45" t="s">
        <v>35</v>
      </c>
      <c r="Q35" s="3" t="s">
        <v>395</v>
      </c>
      <c r="R35" s="118">
        <v>0.11</v>
      </c>
      <c r="S35" s="119">
        <v>0.28000000000000003</v>
      </c>
      <c r="T35" s="120">
        <v>0.3</v>
      </c>
      <c r="U35" s="118">
        <v>0.43</v>
      </c>
      <c r="V35" s="119">
        <v>0.51</v>
      </c>
      <c r="W35" s="120">
        <v>0.56000000000000005</v>
      </c>
      <c r="X35" s="118">
        <v>0.59</v>
      </c>
      <c r="Y35" s="119">
        <v>0.56000000000000005</v>
      </c>
      <c r="Z35" s="120">
        <v>0.53</v>
      </c>
      <c r="AA35" s="118">
        <v>0.55000000000000004</v>
      </c>
      <c r="AB35" s="119">
        <v>0.57999999999999996</v>
      </c>
      <c r="AC35" s="120">
        <v>0.73</v>
      </c>
      <c r="AD35" s="118">
        <v>0.85</v>
      </c>
      <c r="AE35" s="119">
        <v>0.78</v>
      </c>
      <c r="AF35" s="120">
        <v>0.7</v>
      </c>
      <c r="AG35" s="118">
        <v>0.67</v>
      </c>
      <c r="AH35" s="119">
        <v>0.64</v>
      </c>
      <c r="AI35" s="121">
        <v>0.65</v>
      </c>
      <c r="AJ35" s="124"/>
      <c r="AK35" s="87">
        <f t="shared" si="5"/>
        <v>0.25</v>
      </c>
      <c r="AL35" s="87">
        <f t="shared" si="0"/>
        <v>0.5</v>
      </c>
      <c r="AM35" s="87">
        <f t="shared" si="1"/>
        <v>0.55000000000000004</v>
      </c>
      <c r="AN35" s="87">
        <f t="shared" si="2"/>
        <v>0.60000000000000009</v>
      </c>
      <c r="AO35" s="87">
        <f t="shared" si="3"/>
        <v>0.8</v>
      </c>
      <c r="AP35" s="87">
        <f t="shared" si="4"/>
        <v>0.65</v>
      </c>
    </row>
    <row r="36" spans="1:42">
      <c r="A36" s="115"/>
      <c r="B36" s="1" t="s">
        <v>592</v>
      </c>
      <c r="C36" s="1">
        <v>150</v>
      </c>
      <c r="D36" s="1">
        <v>40</v>
      </c>
      <c r="E36" s="1" t="s">
        <v>496</v>
      </c>
      <c r="F36" s="1" t="s">
        <v>584</v>
      </c>
      <c r="G36" s="1">
        <v>150</v>
      </c>
      <c r="H36" s="1">
        <v>0</v>
      </c>
      <c r="I36" s="1" t="s">
        <v>21</v>
      </c>
      <c r="J36" s="1" t="s">
        <v>585</v>
      </c>
      <c r="K36" s="1"/>
      <c r="L36" s="1"/>
      <c r="M36" s="123"/>
      <c r="N36" s="117"/>
      <c r="O36" s="2" t="s">
        <v>549</v>
      </c>
      <c r="P36" s="45" t="s">
        <v>35</v>
      </c>
      <c r="Q36" s="3" t="s">
        <v>395</v>
      </c>
      <c r="R36" s="118">
        <v>0.11</v>
      </c>
      <c r="S36" s="119">
        <v>0.28999999999999998</v>
      </c>
      <c r="T36" s="120">
        <v>0.31</v>
      </c>
      <c r="U36" s="118">
        <v>0.42</v>
      </c>
      <c r="V36" s="119">
        <v>0.51</v>
      </c>
      <c r="W36" s="120">
        <v>0.56999999999999995</v>
      </c>
      <c r="X36" s="118">
        <v>0.6</v>
      </c>
      <c r="Y36" s="119">
        <v>0.56999999999999995</v>
      </c>
      <c r="Z36" s="120">
        <v>0.54</v>
      </c>
      <c r="AA36" s="118">
        <v>0.55000000000000004</v>
      </c>
      <c r="AB36" s="119">
        <v>0.57999999999999996</v>
      </c>
      <c r="AC36" s="120">
        <v>0.73</v>
      </c>
      <c r="AD36" s="118">
        <v>0.83</v>
      </c>
      <c r="AE36" s="119">
        <v>0.76</v>
      </c>
      <c r="AF36" s="120">
        <v>0.71</v>
      </c>
      <c r="AG36" s="118">
        <v>0.69</v>
      </c>
      <c r="AH36" s="119">
        <v>0.63</v>
      </c>
      <c r="AI36" s="121">
        <v>0.62</v>
      </c>
      <c r="AJ36" s="122"/>
      <c r="AK36" s="87">
        <f t="shared" si="5"/>
        <v>0.25</v>
      </c>
      <c r="AL36" s="87">
        <f t="shared" si="0"/>
        <v>0.5</v>
      </c>
      <c r="AM36" s="87">
        <f t="shared" si="1"/>
        <v>0.55000000000000004</v>
      </c>
      <c r="AN36" s="87">
        <f t="shared" si="2"/>
        <v>0.60000000000000009</v>
      </c>
      <c r="AO36" s="87">
        <f t="shared" si="3"/>
        <v>0.75</v>
      </c>
      <c r="AP36" s="87">
        <f t="shared" si="4"/>
        <v>0.65</v>
      </c>
    </row>
    <row r="37" spans="1:42">
      <c r="A37" s="115"/>
      <c r="B37" s="1" t="s">
        <v>593</v>
      </c>
      <c r="C37" s="1">
        <v>150</v>
      </c>
      <c r="D37" s="1">
        <v>40</v>
      </c>
      <c r="E37" s="1" t="s">
        <v>594</v>
      </c>
      <c r="F37" s="1" t="s">
        <v>584</v>
      </c>
      <c r="G37" s="1">
        <v>150</v>
      </c>
      <c r="H37" s="1">
        <v>0</v>
      </c>
      <c r="I37" s="1" t="s">
        <v>21</v>
      </c>
      <c r="J37" s="1" t="s">
        <v>585</v>
      </c>
      <c r="K37" s="1"/>
      <c r="L37" s="1"/>
      <c r="M37" s="123"/>
      <c r="N37" s="117"/>
      <c r="O37" s="2" t="s">
        <v>549</v>
      </c>
      <c r="P37" s="45" t="s">
        <v>35</v>
      </c>
      <c r="Q37" s="3" t="s">
        <v>395</v>
      </c>
      <c r="R37" s="118">
        <v>0.12</v>
      </c>
      <c r="S37" s="119">
        <v>0.28000000000000003</v>
      </c>
      <c r="T37" s="120">
        <v>0.31</v>
      </c>
      <c r="U37" s="118">
        <v>0.41</v>
      </c>
      <c r="V37" s="119">
        <v>0.5</v>
      </c>
      <c r="W37" s="120">
        <v>0.56000000000000005</v>
      </c>
      <c r="X37" s="118">
        <v>0.6</v>
      </c>
      <c r="Y37" s="119">
        <v>0.55000000000000004</v>
      </c>
      <c r="Z37" s="120">
        <v>0.52</v>
      </c>
      <c r="AA37" s="118">
        <v>0.51</v>
      </c>
      <c r="AB37" s="119">
        <v>0.56000000000000005</v>
      </c>
      <c r="AC37" s="120">
        <v>0.7</v>
      </c>
      <c r="AD37" s="118">
        <v>0.8</v>
      </c>
      <c r="AE37" s="119">
        <v>0.71</v>
      </c>
      <c r="AF37" s="120">
        <v>0.64</v>
      </c>
      <c r="AG37" s="118">
        <v>0.62</v>
      </c>
      <c r="AH37" s="119">
        <v>0.59</v>
      </c>
      <c r="AI37" s="121">
        <v>0.59</v>
      </c>
      <c r="AJ37" s="122"/>
      <c r="AK37" s="87">
        <f t="shared" si="5"/>
        <v>0.25</v>
      </c>
      <c r="AL37" s="87">
        <f t="shared" si="0"/>
        <v>0.5</v>
      </c>
      <c r="AM37" s="87">
        <f t="shared" si="1"/>
        <v>0.55000000000000004</v>
      </c>
      <c r="AN37" s="87">
        <f t="shared" si="2"/>
        <v>0.60000000000000009</v>
      </c>
      <c r="AO37" s="87">
        <f t="shared" si="3"/>
        <v>0.70000000000000007</v>
      </c>
      <c r="AP37" s="87">
        <f t="shared" si="4"/>
        <v>0.60000000000000009</v>
      </c>
    </row>
    <row r="38" spans="1:42">
      <c r="A38" s="115" t="s">
        <v>563</v>
      </c>
      <c r="B38" s="1" t="s">
        <v>595</v>
      </c>
      <c r="C38" s="1">
        <v>150</v>
      </c>
      <c r="D38" s="1">
        <v>40</v>
      </c>
      <c r="E38" s="1" t="s">
        <v>496</v>
      </c>
      <c r="F38" s="1" t="s">
        <v>584</v>
      </c>
      <c r="G38" s="1">
        <v>600</v>
      </c>
      <c r="H38" s="1">
        <v>0</v>
      </c>
      <c r="I38" s="1" t="s">
        <v>21</v>
      </c>
      <c r="J38" s="1" t="s">
        <v>585</v>
      </c>
      <c r="K38" s="1"/>
      <c r="L38" s="1"/>
      <c r="M38" s="123"/>
      <c r="N38" s="117"/>
      <c r="O38" s="2" t="s">
        <v>543</v>
      </c>
      <c r="P38" s="45" t="s">
        <v>23</v>
      </c>
      <c r="Q38" s="3" t="s">
        <v>538</v>
      </c>
      <c r="R38" s="118">
        <v>0.11</v>
      </c>
      <c r="S38" s="119">
        <v>0.14000000000000001</v>
      </c>
      <c r="T38" s="120">
        <v>0.16</v>
      </c>
      <c r="U38" s="118">
        <v>0.22</v>
      </c>
      <c r="V38" s="119">
        <v>0.25</v>
      </c>
      <c r="W38" s="120">
        <v>0.31</v>
      </c>
      <c r="X38" s="118">
        <v>0.33</v>
      </c>
      <c r="Y38" s="119">
        <v>0.38</v>
      </c>
      <c r="Z38" s="120">
        <v>0.39</v>
      </c>
      <c r="AA38" s="118">
        <v>0.42</v>
      </c>
      <c r="AB38" s="119">
        <v>0.4</v>
      </c>
      <c r="AC38" s="120">
        <v>0.42</v>
      </c>
      <c r="AD38" s="118">
        <v>0.44</v>
      </c>
      <c r="AE38" s="119">
        <v>0.4</v>
      </c>
      <c r="AF38" s="120">
        <v>0.4</v>
      </c>
      <c r="AG38" s="118">
        <v>0.4</v>
      </c>
      <c r="AH38" s="119">
        <v>0.42</v>
      </c>
      <c r="AI38" s="121">
        <v>0.43</v>
      </c>
      <c r="AJ38" s="122"/>
      <c r="AK38" s="87">
        <f t="shared" si="5"/>
        <v>0.15000000000000002</v>
      </c>
      <c r="AL38" s="87">
        <f t="shared" si="0"/>
        <v>0.25</v>
      </c>
      <c r="AM38" s="87">
        <f t="shared" si="1"/>
        <v>0.35000000000000003</v>
      </c>
      <c r="AN38" s="87">
        <f t="shared" si="2"/>
        <v>0.4</v>
      </c>
      <c r="AO38" s="87">
        <f t="shared" si="3"/>
        <v>0.4</v>
      </c>
      <c r="AP38" s="87">
        <f t="shared" si="4"/>
        <v>0.4</v>
      </c>
    </row>
    <row r="39" spans="1:42">
      <c r="A39" s="115"/>
      <c r="B39" s="1" t="s">
        <v>596</v>
      </c>
      <c r="C39" s="1">
        <v>150</v>
      </c>
      <c r="D39" s="1">
        <v>40</v>
      </c>
      <c r="E39" s="1" t="s">
        <v>597</v>
      </c>
      <c r="F39" s="1" t="s">
        <v>584</v>
      </c>
      <c r="G39" s="1">
        <v>150</v>
      </c>
      <c r="H39" s="1">
        <v>0</v>
      </c>
      <c r="I39" s="1" t="s">
        <v>21</v>
      </c>
      <c r="J39" s="1" t="s">
        <v>585</v>
      </c>
      <c r="K39" s="1"/>
      <c r="L39" s="1"/>
      <c r="M39" s="123"/>
      <c r="N39" s="117"/>
      <c r="O39" s="2" t="s">
        <v>549</v>
      </c>
      <c r="P39" s="45" t="s">
        <v>35</v>
      </c>
      <c r="Q39" s="3" t="s">
        <v>395</v>
      </c>
      <c r="R39" s="118">
        <v>0.15</v>
      </c>
      <c r="S39" s="119">
        <v>0.27</v>
      </c>
      <c r="T39" s="120">
        <v>0.3</v>
      </c>
      <c r="U39" s="118">
        <v>0.4</v>
      </c>
      <c r="V39" s="119">
        <v>0.48</v>
      </c>
      <c r="W39" s="120">
        <v>0.57999999999999996</v>
      </c>
      <c r="X39" s="118">
        <v>0.56999999999999995</v>
      </c>
      <c r="Y39" s="119">
        <v>0.55000000000000004</v>
      </c>
      <c r="Z39" s="120">
        <v>0.51</v>
      </c>
      <c r="AA39" s="118">
        <v>0.54</v>
      </c>
      <c r="AB39" s="119">
        <v>0.57999999999999996</v>
      </c>
      <c r="AC39" s="120">
        <v>0.72</v>
      </c>
      <c r="AD39" s="118">
        <v>0.84</v>
      </c>
      <c r="AE39" s="119">
        <v>0.76</v>
      </c>
      <c r="AF39" s="120">
        <v>0.69</v>
      </c>
      <c r="AG39" s="118">
        <v>0.68</v>
      </c>
      <c r="AH39" s="119">
        <v>0.67</v>
      </c>
      <c r="AI39" s="121">
        <v>0.69</v>
      </c>
      <c r="AJ39" s="122"/>
      <c r="AK39" s="87">
        <f t="shared" si="5"/>
        <v>0.25</v>
      </c>
      <c r="AL39" s="87">
        <f t="shared" si="0"/>
        <v>0.5</v>
      </c>
      <c r="AM39" s="87">
        <f t="shared" si="1"/>
        <v>0.55000000000000004</v>
      </c>
      <c r="AN39" s="87">
        <f t="shared" si="2"/>
        <v>0.60000000000000009</v>
      </c>
      <c r="AO39" s="87">
        <f t="shared" si="3"/>
        <v>0.75</v>
      </c>
      <c r="AP39" s="87">
        <f t="shared" si="4"/>
        <v>0.70000000000000007</v>
      </c>
    </row>
    <row r="40" spans="1:42">
      <c r="A40" s="115"/>
      <c r="B40" s="1" t="s">
        <v>598</v>
      </c>
      <c r="C40" s="1">
        <v>150</v>
      </c>
      <c r="D40" s="1">
        <v>40</v>
      </c>
      <c r="E40" s="1" t="s">
        <v>599</v>
      </c>
      <c r="F40" s="1" t="s">
        <v>584</v>
      </c>
      <c r="G40" s="1">
        <v>150</v>
      </c>
      <c r="H40" s="1">
        <v>0</v>
      </c>
      <c r="I40" s="1" t="s">
        <v>21</v>
      </c>
      <c r="J40" s="1" t="s">
        <v>585</v>
      </c>
      <c r="K40" s="1"/>
      <c r="L40" s="1"/>
      <c r="M40" s="123"/>
      <c r="N40" s="117"/>
      <c r="O40" s="2" t="s">
        <v>549</v>
      </c>
      <c r="P40" s="45" t="s">
        <v>35</v>
      </c>
      <c r="Q40" s="3" t="s">
        <v>395</v>
      </c>
      <c r="R40" s="118">
        <v>0.13</v>
      </c>
      <c r="S40" s="119">
        <v>0.27</v>
      </c>
      <c r="T40" s="120">
        <v>0.3</v>
      </c>
      <c r="U40" s="118">
        <v>0.4</v>
      </c>
      <c r="V40" s="119">
        <v>0.46</v>
      </c>
      <c r="W40" s="120">
        <v>0.56000000000000005</v>
      </c>
      <c r="X40" s="118">
        <v>0.56000000000000005</v>
      </c>
      <c r="Y40" s="119">
        <v>0.54</v>
      </c>
      <c r="Z40" s="120">
        <v>0.49</v>
      </c>
      <c r="AA40" s="118">
        <v>0.53</v>
      </c>
      <c r="AB40" s="119">
        <v>0.59</v>
      </c>
      <c r="AC40" s="120">
        <v>0.71</v>
      </c>
      <c r="AD40" s="118">
        <v>0.84</v>
      </c>
      <c r="AE40" s="119">
        <v>0.74</v>
      </c>
      <c r="AF40" s="120">
        <v>0.69</v>
      </c>
      <c r="AG40" s="118">
        <v>0.68</v>
      </c>
      <c r="AH40" s="119">
        <v>0.66</v>
      </c>
      <c r="AI40" s="121">
        <v>0.69</v>
      </c>
      <c r="AJ40" s="124"/>
      <c r="AK40" s="87">
        <f t="shared" si="5"/>
        <v>0.25</v>
      </c>
      <c r="AL40" s="87">
        <f t="shared" si="0"/>
        <v>0.45</v>
      </c>
      <c r="AM40" s="87">
        <f t="shared" si="1"/>
        <v>0.55000000000000004</v>
      </c>
      <c r="AN40" s="87">
        <f t="shared" si="2"/>
        <v>0.60000000000000009</v>
      </c>
      <c r="AO40" s="87">
        <f t="shared" si="3"/>
        <v>0.75</v>
      </c>
      <c r="AP40" s="87">
        <f t="shared" si="4"/>
        <v>0.70000000000000007</v>
      </c>
    </row>
    <row r="41" spans="1:42">
      <c r="A41" s="115" t="s">
        <v>563</v>
      </c>
      <c r="B41" s="1" t="s">
        <v>600</v>
      </c>
      <c r="C41" s="1">
        <v>150</v>
      </c>
      <c r="D41" s="1">
        <v>40</v>
      </c>
      <c r="E41" s="1" t="s">
        <v>496</v>
      </c>
      <c r="F41" s="1" t="s">
        <v>584</v>
      </c>
      <c r="G41" s="1">
        <v>600</v>
      </c>
      <c r="H41" s="1">
        <v>0</v>
      </c>
      <c r="I41" s="1" t="s">
        <v>21</v>
      </c>
      <c r="J41" s="1" t="s">
        <v>601</v>
      </c>
      <c r="K41" s="1"/>
      <c r="L41" s="1"/>
      <c r="M41" s="123"/>
      <c r="N41" s="117"/>
      <c r="O41" s="2" t="s">
        <v>543</v>
      </c>
      <c r="P41" s="45" t="s">
        <v>23</v>
      </c>
      <c r="Q41" s="3" t="s">
        <v>538</v>
      </c>
      <c r="R41" s="118">
        <v>0.14000000000000001</v>
      </c>
      <c r="S41" s="119">
        <v>0.14000000000000001</v>
      </c>
      <c r="T41" s="120">
        <v>0.14000000000000001</v>
      </c>
      <c r="U41" s="118">
        <v>0.21</v>
      </c>
      <c r="V41" s="119">
        <v>0.25</v>
      </c>
      <c r="W41" s="120">
        <v>0.3</v>
      </c>
      <c r="X41" s="118">
        <v>0.33</v>
      </c>
      <c r="Y41" s="119">
        <v>0.37</v>
      </c>
      <c r="Z41" s="120">
        <v>0.36</v>
      </c>
      <c r="AA41" s="118">
        <v>0.39</v>
      </c>
      <c r="AB41" s="119">
        <v>0.38</v>
      </c>
      <c r="AC41" s="120">
        <v>0.39</v>
      </c>
      <c r="AD41" s="118">
        <v>0.4</v>
      </c>
      <c r="AE41" s="119">
        <v>0.36</v>
      </c>
      <c r="AF41" s="120">
        <v>0.36</v>
      </c>
      <c r="AG41" s="118">
        <v>0.37</v>
      </c>
      <c r="AH41" s="119">
        <v>0.37</v>
      </c>
      <c r="AI41" s="121">
        <v>0.39</v>
      </c>
      <c r="AJ41" s="122"/>
      <c r="AK41" s="87">
        <f t="shared" si="5"/>
        <v>0.15000000000000002</v>
      </c>
      <c r="AL41" s="87">
        <f t="shared" si="0"/>
        <v>0.25</v>
      </c>
      <c r="AM41" s="87">
        <f t="shared" si="1"/>
        <v>0.35000000000000003</v>
      </c>
      <c r="AN41" s="87">
        <f t="shared" si="2"/>
        <v>0.4</v>
      </c>
      <c r="AO41" s="87">
        <f t="shared" si="3"/>
        <v>0.35000000000000003</v>
      </c>
      <c r="AP41" s="87">
        <f t="shared" si="4"/>
        <v>0.4</v>
      </c>
    </row>
    <row r="42" spans="1:42">
      <c r="A42" s="115"/>
      <c r="B42" s="1" t="s">
        <v>602</v>
      </c>
      <c r="C42" s="1">
        <v>150</v>
      </c>
      <c r="D42" s="1">
        <v>40</v>
      </c>
      <c r="E42" s="1" t="s">
        <v>496</v>
      </c>
      <c r="F42" s="1" t="s">
        <v>584</v>
      </c>
      <c r="G42" s="1">
        <v>600</v>
      </c>
      <c r="H42" s="1">
        <v>0</v>
      </c>
      <c r="I42" s="1" t="s">
        <v>21</v>
      </c>
      <c r="J42" s="1" t="s">
        <v>603</v>
      </c>
      <c r="K42" s="1"/>
      <c r="L42" s="1"/>
      <c r="M42" s="123"/>
      <c r="N42" s="117"/>
      <c r="O42" s="2" t="s">
        <v>543</v>
      </c>
      <c r="P42" s="45" t="s">
        <v>23</v>
      </c>
      <c r="Q42" s="3" t="s">
        <v>538</v>
      </c>
      <c r="R42" s="118">
        <v>0.13</v>
      </c>
      <c r="S42" s="119">
        <v>0.1</v>
      </c>
      <c r="T42" s="120">
        <v>0.13</v>
      </c>
      <c r="U42" s="118">
        <v>0.22</v>
      </c>
      <c r="V42" s="119">
        <v>0.25</v>
      </c>
      <c r="W42" s="120">
        <v>0.31</v>
      </c>
      <c r="X42" s="118">
        <v>0.32</v>
      </c>
      <c r="Y42" s="119">
        <v>0.37</v>
      </c>
      <c r="Z42" s="120">
        <v>0.36</v>
      </c>
      <c r="AA42" s="118">
        <v>0.39</v>
      </c>
      <c r="AB42" s="119">
        <v>0.38</v>
      </c>
      <c r="AC42" s="120">
        <v>0.39</v>
      </c>
      <c r="AD42" s="118">
        <v>0.41</v>
      </c>
      <c r="AE42" s="119">
        <v>0.37</v>
      </c>
      <c r="AF42" s="120">
        <v>0.37</v>
      </c>
      <c r="AG42" s="118">
        <v>0.39</v>
      </c>
      <c r="AH42" s="119">
        <v>0.37</v>
      </c>
      <c r="AI42" s="121">
        <v>0.42</v>
      </c>
      <c r="AJ42" s="122"/>
      <c r="AK42" s="87">
        <f t="shared" si="5"/>
        <v>0.1</v>
      </c>
      <c r="AL42" s="87">
        <f t="shared" si="0"/>
        <v>0.25</v>
      </c>
      <c r="AM42" s="87">
        <f t="shared" si="1"/>
        <v>0.35000000000000003</v>
      </c>
      <c r="AN42" s="87">
        <f t="shared" si="2"/>
        <v>0.4</v>
      </c>
      <c r="AO42" s="87">
        <f t="shared" si="3"/>
        <v>0.4</v>
      </c>
      <c r="AP42" s="87">
        <f t="shared" si="4"/>
        <v>0.4</v>
      </c>
    </row>
    <row r="43" spans="1:42">
      <c r="A43" s="115"/>
      <c r="B43" s="1" t="s">
        <v>604</v>
      </c>
      <c r="C43" s="1">
        <v>220</v>
      </c>
      <c r="D43" s="1">
        <v>50</v>
      </c>
      <c r="E43" s="1" t="s">
        <v>496</v>
      </c>
      <c r="F43" s="1" t="s">
        <v>532</v>
      </c>
      <c r="G43" s="1">
        <v>150</v>
      </c>
      <c r="H43" s="1">
        <v>200</v>
      </c>
      <c r="I43" s="1" t="s">
        <v>42</v>
      </c>
      <c r="J43" s="1" t="s">
        <v>312</v>
      </c>
      <c r="K43" s="1"/>
      <c r="L43" s="1" t="s">
        <v>605</v>
      </c>
      <c r="M43" s="117">
        <v>1</v>
      </c>
      <c r="N43" s="117">
        <v>0.6</v>
      </c>
      <c r="O43" s="2" t="s">
        <v>266</v>
      </c>
      <c r="P43" s="45" t="s">
        <v>35</v>
      </c>
      <c r="Q43" s="3" t="s">
        <v>395</v>
      </c>
      <c r="R43" s="118">
        <v>0.17</v>
      </c>
      <c r="S43" s="119">
        <v>0.3</v>
      </c>
      <c r="T43" s="120">
        <v>0.37</v>
      </c>
      <c r="U43" s="118">
        <v>0.36</v>
      </c>
      <c r="V43" s="119">
        <v>0.34</v>
      </c>
      <c r="W43" s="120">
        <v>0.35</v>
      </c>
      <c r="X43" s="118">
        <v>0.47</v>
      </c>
      <c r="Y43" s="119">
        <v>0.67</v>
      </c>
      <c r="Z43" s="120">
        <v>0.78</v>
      </c>
      <c r="AA43" s="118">
        <v>0.75</v>
      </c>
      <c r="AB43" s="119">
        <v>0.76</v>
      </c>
      <c r="AC43" s="120">
        <v>0.71</v>
      </c>
      <c r="AD43" s="118">
        <v>0.64</v>
      </c>
      <c r="AE43" s="119">
        <v>0.66</v>
      </c>
      <c r="AF43" s="120">
        <v>0.61</v>
      </c>
      <c r="AG43" s="118">
        <v>0.56999999999999995</v>
      </c>
      <c r="AH43" s="119">
        <v>0.54</v>
      </c>
      <c r="AI43" s="121">
        <v>0.52</v>
      </c>
      <c r="AJ43" s="122"/>
      <c r="AK43" s="87">
        <f t="shared" si="5"/>
        <v>0.30000000000000004</v>
      </c>
      <c r="AL43" s="87">
        <f t="shared" si="0"/>
        <v>0.35000000000000003</v>
      </c>
      <c r="AM43" s="87">
        <f t="shared" si="1"/>
        <v>0.65</v>
      </c>
      <c r="AN43" s="87">
        <f t="shared" si="2"/>
        <v>0.75</v>
      </c>
      <c r="AO43" s="87">
        <f t="shared" si="3"/>
        <v>0.65</v>
      </c>
      <c r="AP43" s="87">
        <f t="shared" si="4"/>
        <v>0.55000000000000004</v>
      </c>
    </row>
    <row r="44" spans="1:42">
      <c r="A44" s="115"/>
      <c r="B44" s="1" t="s">
        <v>606</v>
      </c>
      <c r="C44" s="1">
        <v>220</v>
      </c>
      <c r="D44" s="1">
        <v>50</v>
      </c>
      <c r="E44" s="1" t="s">
        <v>496</v>
      </c>
      <c r="F44" s="1" t="s">
        <v>532</v>
      </c>
      <c r="G44" s="1">
        <v>150</v>
      </c>
      <c r="H44" s="1">
        <v>200</v>
      </c>
      <c r="I44" s="1" t="s">
        <v>42</v>
      </c>
      <c r="J44" s="1" t="s">
        <v>312</v>
      </c>
      <c r="K44" s="1"/>
      <c r="L44" s="1" t="s">
        <v>607</v>
      </c>
      <c r="M44" s="117">
        <v>0.5</v>
      </c>
      <c r="N44" s="117">
        <v>0.3</v>
      </c>
      <c r="O44" s="2" t="s">
        <v>549</v>
      </c>
      <c r="P44" s="45" t="s">
        <v>35</v>
      </c>
      <c r="Q44" s="3" t="s">
        <v>395</v>
      </c>
      <c r="R44" s="118">
        <v>0.17</v>
      </c>
      <c r="S44" s="119">
        <v>0.28999999999999998</v>
      </c>
      <c r="T44" s="120">
        <v>0.34</v>
      </c>
      <c r="U44" s="118">
        <v>0.34</v>
      </c>
      <c r="V44" s="119">
        <v>0.33</v>
      </c>
      <c r="W44" s="120">
        <v>0.35</v>
      </c>
      <c r="X44" s="118">
        <v>0.47</v>
      </c>
      <c r="Y44" s="119">
        <v>0.65</v>
      </c>
      <c r="Z44" s="120">
        <v>0.75</v>
      </c>
      <c r="AA44" s="118">
        <v>0.76</v>
      </c>
      <c r="AB44" s="119">
        <v>0.81</v>
      </c>
      <c r="AC44" s="120">
        <v>0.77</v>
      </c>
      <c r="AD44" s="118">
        <v>0.76</v>
      </c>
      <c r="AE44" s="119">
        <v>0.71</v>
      </c>
      <c r="AF44" s="120">
        <v>0.68</v>
      </c>
      <c r="AG44" s="118">
        <v>0.66</v>
      </c>
      <c r="AH44" s="119">
        <v>0.65</v>
      </c>
      <c r="AI44" s="121">
        <v>0.65</v>
      </c>
      <c r="AJ44" s="122"/>
      <c r="AK44" s="87">
        <f t="shared" si="5"/>
        <v>0.25</v>
      </c>
      <c r="AL44" s="87">
        <f t="shared" si="0"/>
        <v>0.35000000000000003</v>
      </c>
      <c r="AM44" s="87">
        <f t="shared" si="1"/>
        <v>0.60000000000000009</v>
      </c>
      <c r="AN44" s="87">
        <f t="shared" si="2"/>
        <v>0.8</v>
      </c>
      <c r="AO44" s="87">
        <f t="shared" si="3"/>
        <v>0.70000000000000007</v>
      </c>
      <c r="AP44" s="87">
        <f t="shared" si="4"/>
        <v>0.65</v>
      </c>
    </row>
    <row r="45" spans="1:42">
      <c r="A45" s="115"/>
      <c r="B45" s="1" t="s">
        <v>608</v>
      </c>
      <c r="C45" s="1">
        <v>220</v>
      </c>
      <c r="D45" s="1">
        <v>50</v>
      </c>
      <c r="E45" s="1" t="s">
        <v>496</v>
      </c>
      <c r="F45" s="1" t="s">
        <v>532</v>
      </c>
      <c r="G45" s="1">
        <v>300</v>
      </c>
      <c r="H45" s="1">
        <v>200</v>
      </c>
      <c r="I45" s="1" t="s">
        <v>42</v>
      </c>
      <c r="J45" s="1" t="s">
        <v>312</v>
      </c>
      <c r="K45" s="1"/>
      <c r="L45" s="1" t="s">
        <v>607</v>
      </c>
      <c r="M45" s="117">
        <v>0.5</v>
      </c>
      <c r="N45" s="125">
        <v>0.3</v>
      </c>
      <c r="O45" s="2" t="s">
        <v>541</v>
      </c>
      <c r="P45" s="45" t="s">
        <v>23</v>
      </c>
      <c r="Q45" s="3" t="s">
        <v>536</v>
      </c>
      <c r="R45" s="118">
        <v>0.12</v>
      </c>
      <c r="S45" s="119">
        <v>0.22</v>
      </c>
      <c r="T45" s="120">
        <v>0.21</v>
      </c>
      <c r="U45" s="118">
        <v>0.25</v>
      </c>
      <c r="V45" s="119">
        <v>0.28000000000000003</v>
      </c>
      <c r="W45" s="120">
        <v>0.28000000000000003</v>
      </c>
      <c r="X45" s="118">
        <v>0.33</v>
      </c>
      <c r="Y45" s="119">
        <v>0.46</v>
      </c>
      <c r="Z45" s="120">
        <v>0.59</v>
      </c>
      <c r="AA45" s="118">
        <v>0.62</v>
      </c>
      <c r="AB45" s="119">
        <v>0.69</v>
      </c>
      <c r="AC45" s="120">
        <v>0.68</v>
      </c>
      <c r="AD45" s="118">
        <v>0.68</v>
      </c>
      <c r="AE45" s="119">
        <v>0.64</v>
      </c>
      <c r="AF45" s="120">
        <v>0.64</v>
      </c>
      <c r="AG45" s="118">
        <v>0.63</v>
      </c>
      <c r="AH45" s="119">
        <v>0.6</v>
      </c>
      <c r="AI45" s="121">
        <v>0.6</v>
      </c>
      <c r="AJ45" s="122"/>
      <c r="AK45" s="87">
        <f t="shared" si="5"/>
        <v>0.2</v>
      </c>
      <c r="AL45" s="87">
        <f t="shared" si="0"/>
        <v>0.25</v>
      </c>
      <c r="AM45" s="87">
        <f t="shared" si="1"/>
        <v>0.45</v>
      </c>
      <c r="AN45" s="87">
        <f t="shared" si="2"/>
        <v>0.65</v>
      </c>
      <c r="AO45" s="87">
        <f t="shared" si="3"/>
        <v>0.65</v>
      </c>
      <c r="AP45" s="87">
        <f t="shared" si="4"/>
        <v>0.60000000000000009</v>
      </c>
    </row>
    <row r="46" spans="1:42">
      <c r="A46" s="115"/>
      <c r="B46" s="1" t="s">
        <v>609</v>
      </c>
      <c r="C46" s="1">
        <v>220</v>
      </c>
      <c r="D46" s="1">
        <v>50</v>
      </c>
      <c r="E46" s="1" t="s">
        <v>496</v>
      </c>
      <c r="F46" s="1" t="s">
        <v>532</v>
      </c>
      <c r="G46" s="1">
        <v>150</v>
      </c>
      <c r="H46" s="1">
        <v>200</v>
      </c>
      <c r="I46" s="1" t="s">
        <v>42</v>
      </c>
      <c r="J46" s="1" t="s">
        <v>312</v>
      </c>
      <c r="K46" s="1"/>
      <c r="L46" s="1" t="s">
        <v>610</v>
      </c>
      <c r="M46" s="117">
        <v>0.5</v>
      </c>
      <c r="N46" s="125">
        <v>0.3</v>
      </c>
      <c r="O46" s="2" t="s">
        <v>108</v>
      </c>
      <c r="P46" s="45" t="s">
        <v>35</v>
      </c>
      <c r="Q46" s="3" t="s">
        <v>395</v>
      </c>
      <c r="R46" s="118">
        <v>0.17</v>
      </c>
      <c r="S46" s="119">
        <v>0.28000000000000003</v>
      </c>
      <c r="T46" s="120">
        <v>0.31</v>
      </c>
      <c r="U46" s="118">
        <v>0.31</v>
      </c>
      <c r="V46" s="119">
        <v>0.32</v>
      </c>
      <c r="W46" s="120">
        <v>0.35</v>
      </c>
      <c r="X46" s="118">
        <v>0.47</v>
      </c>
      <c r="Y46" s="119">
        <v>0.66</v>
      </c>
      <c r="Z46" s="120">
        <v>0.77</v>
      </c>
      <c r="AA46" s="118">
        <v>0.78</v>
      </c>
      <c r="AB46" s="119">
        <v>0.83</v>
      </c>
      <c r="AC46" s="120">
        <v>0.79</v>
      </c>
      <c r="AD46" s="118">
        <v>0.76</v>
      </c>
      <c r="AE46" s="119">
        <v>0.71</v>
      </c>
      <c r="AF46" s="120">
        <v>0.7</v>
      </c>
      <c r="AG46" s="118">
        <v>0.65</v>
      </c>
      <c r="AH46" s="119">
        <v>0.66</v>
      </c>
      <c r="AI46" s="121">
        <v>0.66</v>
      </c>
      <c r="AJ46" s="122"/>
      <c r="AK46" s="87">
        <f t="shared" si="5"/>
        <v>0.25</v>
      </c>
      <c r="AL46" s="87">
        <f t="shared" si="0"/>
        <v>0.35000000000000003</v>
      </c>
      <c r="AM46" s="87">
        <f t="shared" si="1"/>
        <v>0.65</v>
      </c>
      <c r="AN46" s="87">
        <f t="shared" si="2"/>
        <v>0.8</v>
      </c>
      <c r="AO46" s="87">
        <f t="shared" si="3"/>
        <v>0.70000000000000007</v>
      </c>
      <c r="AP46" s="87">
        <f t="shared" si="4"/>
        <v>0.65</v>
      </c>
    </row>
    <row r="47" spans="1:42">
      <c r="A47" s="115"/>
      <c r="B47" s="1" t="s">
        <v>611</v>
      </c>
      <c r="C47" s="1">
        <v>220</v>
      </c>
      <c r="D47" s="1">
        <v>50</v>
      </c>
      <c r="E47" s="1" t="s">
        <v>496</v>
      </c>
      <c r="F47" s="1" t="s">
        <v>532</v>
      </c>
      <c r="G47" s="1">
        <v>600</v>
      </c>
      <c r="H47" s="1">
        <v>200</v>
      </c>
      <c r="I47" s="1" t="s">
        <v>42</v>
      </c>
      <c r="J47" s="1" t="s">
        <v>74</v>
      </c>
      <c r="K47" s="1"/>
      <c r="L47" s="1"/>
      <c r="M47" s="123"/>
      <c r="N47" s="117"/>
      <c r="O47" s="2" t="s">
        <v>543</v>
      </c>
      <c r="P47" s="45" t="s">
        <v>23</v>
      </c>
      <c r="Q47" s="3" t="s">
        <v>586</v>
      </c>
      <c r="R47" s="118">
        <v>0.05</v>
      </c>
      <c r="S47" s="119">
        <v>0.11</v>
      </c>
      <c r="T47" s="120">
        <v>0.13</v>
      </c>
      <c r="U47" s="118">
        <v>0.15</v>
      </c>
      <c r="V47" s="119">
        <v>0.21</v>
      </c>
      <c r="W47" s="120">
        <v>0.18</v>
      </c>
      <c r="X47" s="118">
        <v>0.23</v>
      </c>
      <c r="Y47" s="119">
        <v>0.3</v>
      </c>
      <c r="Z47" s="120">
        <v>0.46</v>
      </c>
      <c r="AA47" s="118">
        <v>0.53</v>
      </c>
      <c r="AB47" s="119">
        <v>0.57999999999999996</v>
      </c>
      <c r="AC47" s="120">
        <v>0.56999999999999995</v>
      </c>
      <c r="AD47" s="118">
        <v>0.55000000000000004</v>
      </c>
      <c r="AE47" s="119">
        <v>0.54</v>
      </c>
      <c r="AF47" s="120">
        <v>0.53</v>
      </c>
      <c r="AG47" s="118">
        <v>0.5</v>
      </c>
      <c r="AH47" s="119">
        <v>0.49</v>
      </c>
      <c r="AI47" s="121">
        <v>0.48</v>
      </c>
      <c r="AJ47" s="122"/>
      <c r="AK47" s="87">
        <f t="shared" si="5"/>
        <v>0.1</v>
      </c>
      <c r="AL47" s="87">
        <f t="shared" si="0"/>
        <v>0.2</v>
      </c>
      <c r="AM47" s="87">
        <f t="shared" si="1"/>
        <v>0.35000000000000003</v>
      </c>
      <c r="AN47" s="87">
        <f t="shared" si="2"/>
        <v>0.55000000000000004</v>
      </c>
      <c r="AO47" s="87">
        <f t="shared" si="3"/>
        <v>0.55000000000000004</v>
      </c>
      <c r="AP47" s="87">
        <f t="shared" si="4"/>
        <v>0.5</v>
      </c>
    </row>
    <row r="48" spans="1:42">
      <c r="A48" s="115"/>
      <c r="B48" s="1" t="s">
        <v>612</v>
      </c>
      <c r="C48" s="1">
        <v>220</v>
      </c>
      <c r="D48" s="1">
        <v>50</v>
      </c>
      <c r="E48" s="1" t="s">
        <v>496</v>
      </c>
      <c r="F48" s="1" t="s">
        <v>532</v>
      </c>
      <c r="G48" s="1">
        <v>150</v>
      </c>
      <c r="H48" s="1">
        <v>200</v>
      </c>
      <c r="I48" s="1" t="s">
        <v>42</v>
      </c>
      <c r="J48" s="1" t="s">
        <v>74</v>
      </c>
      <c r="K48" s="1"/>
      <c r="L48" s="1"/>
      <c r="M48" s="123"/>
      <c r="N48" s="117"/>
      <c r="O48" s="2" t="s">
        <v>549</v>
      </c>
      <c r="P48" s="45" t="s">
        <v>35</v>
      </c>
      <c r="Q48" s="3" t="s">
        <v>395</v>
      </c>
      <c r="R48" s="118">
        <v>0.17</v>
      </c>
      <c r="S48" s="119">
        <v>0.27</v>
      </c>
      <c r="T48" s="120">
        <v>0.28999999999999998</v>
      </c>
      <c r="U48" s="118">
        <v>0.28000000000000003</v>
      </c>
      <c r="V48" s="119">
        <v>0.31</v>
      </c>
      <c r="W48" s="120">
        <v>0.33</v>
      </c>
      <c r="X48" s="118">
        <v>0.46</v>
      </c>
      <c r="Y48" s="119">
        <v>0.63</v>
      </c>
      <c r="Z48" s="120">
        <v>0.74</v>
      </c>
      <c r="AA48" s="118">
        <v>0.76</v>
      </c>
      <c r="AB48" s="119">
        <v>0.83</v>
      </c>
      <c r="AC48" s="120">
        <v>0.78</v>
      </c>
      <c r="AD48" s="118">
        <v>0.78</v>
      </c>
      <c r="AE48" s="119">
        <v>0.73</v>
      </c>
      <c r="AF48" s="120">
        <v>0.7</v>
      </c>
      <c r="AG48" s="118">
        <v>0.68</v>
      </c>
      <c r="AH48" s="119">
        <v>0.68</v>
      </c>
      <c r="AI48" s="121">
        <v>0.69</v>
      </c>
      <c r="AJ48" s="122"/>
      <c r="AK48" s="87">
        <f t="shared" si="5"/>
        <v>0.25</v>
      </c>
      <c r="AL48" s="87">
        <f t="shared" si="0"/>
        <v>0.30000000000000004</v>
      </c>
      <c r="AM48" s="87">
        <f t="shared" si="1"/>
        <v>0.60000000000000009</v>
      </c>
      <c r="AN48" s="87">
        <f t="shared" si="2"/>
        <v>0.8</v>
      </c>
      <c r="AO48" s="87">
        <f t="shared" si="3"/>
        <v>0.75</v>
      </c>
      <c r="AP48" s="87">
        <f t="shared" si="4"/>
        <v>0.70000000000000007</v>
      </c>
    </row>
    <row r="49" spans="1:42">
      <c r="A49" s="115"/>
      <c r="B49" s="1" t="s">
        <v>613</v>
      </c>
      <c r="C49" s="1">
        <v>300</v>
      </c>
      <c r="D49" s="1">
        <v>50</v>
      </c>
      <c r="E49" s="1" t="s">
        <v>496</v>
      </c>
      <c r="F49" s="1" t="s">
        <v>532</v>
      </c>
      <c r="G49" s="1">
        <v>600</v>
      </c>
      <c r="H49" s="1">
        <v>200</v>
      </c>
      <c r="I49" s="1" t="s">
        <v>42</v>
      </c>
      <c r="J49" s="1" t="s">
        <v>74</v>
      </c>
      <c r="K49" s="1"/>
      <c r="L49" s="1"/>
      <c r="M49" s="123"/>
      <c r="N49" s="117"/>
      <c r="O49" s="2" t="s">
        <v>39</v>
      </c>
      <c r="P49" s="45" t="s">
        <v>23</v>
      </c>
      <c r="Q49" s="3" t="s">
        <v>536</v>
      </c>
      <c r="R49" s="118">
        <v>0.1</v>
      </c>
      <c r="S49" s="119">
        <v>0.24</v>
      </c>
      <c r="T49" s="120">
        <v>0.21</v>
      </c>
      <c r="U49" s="118">
        <v>0.23</v>
      </c>
      <c r="V49" s="119">
        <v>0.23</v>
      </c>
      <c r="W49" s="120">
        <v>0.2</v>
      </c>
      <c r="X49" s="118">
        <v>0.28999999999999998</v>
      </c>
      <c r="Y49" s="119">
        <v>0.44</v>
      </c>
      <c r="Z49" s="120">
        <v>0.55000000000000004</v>
      </c>
      <c r="AA49" s="118">
        <v>0.64</v>
      </c>
      <c r="AB49" s="119">
        <v>0.69</v>
      </c>
      <c r="AC49" s="120">
        <v>0.64</v>
      </c>
      <c r="AD49" s="118">
        <v>0.65</v>
      </c>
      <c r="AE49" s="119">
        <v>0.63</v>
      </c>
      <c r="AF49" s="120">
        <v>0.61</v>
      </c>
      <c r="AG49" s="118">
        <v>0.6</v>
      </c>
      <c r="AH49" s="119">
        <v>0.6</v>
      </c>
      <c r="AI49" s="121">
        <v>0.6</v>
      </c>
      <c r="AJ49" s="122"/>
      <c r="AK49" s="87">
        <f t="shared" si="5"/>
        <v>0.2</v>
      </c>
      <c r="AL49" s="87">
        <f t="shared" si="0"/>
        <v>0.2</v>
      </c>
      <c r="AM49" s="87">
        <f t="shared" si="1"/>
        <v>0.45</v>
      </c>
      <c r="AN49" s="87">
        <f t="shared" si="2"/>
        <v>0.65</v>
      </c>
      <c r="AO49" s="87">
        <f t="shared" si="3"/>
        <v>0.65</v>
      </c>
      <c r="AP49" s="87">
        <f t="shared" si="4"/>
        <v>0.60000000000000009</v>
      </c>
    </row>
    <row r="50" spans="1:42">
      <c r="A50" s="115"/>
      <c r="B50" s="1" t="s">
        <v>614</v>
      </c>
      <c r="C50" s="1">
        <v>300</v>
      </c>
      <c r="D50" s="1">
        <v>50</v>
      </c>
      <c r="E50" s="1" t="s">
        <v>496</v>
      </c>
      <c r="F50" s="1" t="s">
        <v>532</v>
      </c>
      <c r="G50" s="1">
        <v>600</v>
      </c>
      <c r="H50" s="1">
        <v>200</v>
      </c>
      <c r="I50" s="1" t="s">
        <v>42</v>
      </c>
      <c r="J50" s="1" t="s">
        <v>577</v>
      </c>
      <c r="K50" s="1"/>
      <c r="L50" s="1"/>
      <c r="M50" s="123"/>
      <c r="N50" s="117"/>
      <c r="O50" s="2" t="s">
        <v>39</v>
      </c>
      <c r="P50" s="45" t="s">
        <v>23</v>
      </c>
      <c r="Q50" s="3" t="s">
        <v>536</v>
      </c>
      <c r="R50" s="118">
        <v>0.1</v>
      </c>
      <c r="S50" s="119">
        <v>0.21</v>
      </c>
      <c r="T50" s="120">
        <v>0.2</v>
      </c>
      <c r="U50" s="118">
        <v>0.22</v>
      </c>
      <c r="V50" s="119">
        <v>0.22</v>
      </c>
      <c r="W50" s="120">
        <v>0.21</v>
      </c>
      <c r="X50" s="118">
        <v>0.3</v>
      </c>
      <c r="Y50" s="119">
        <v>0.45</v>
      </c>
      <c r="Z50" s="120">
        <v>0.56000000000000005</v>
      </c>
      <c r="AA50" s="118">
        <v>0.66</v>
      </c>
      <c r="AB50" s="119">
        <v>0.69</v>
      </c>
      <c r="AC50" s="120">
        <v>0.65</v>
      </c>
      <c r="AD50" s="118">
        <v>0.67</v>
      </c>
      <c r="AE50" s="119">
        <v>0.63</v>
      </c>
      <c r="AF50" s="120">
        <v>0.62</v>
      </c>
      <c r="AG50" s="118">
        <v>0.6</v>
      </c>
      <c r="AH50" s="119">
        <v>0.59</v>
      </c>
      <c r="AI50" s="121">
        <v>0.61</v>
      </c>
      <c r="AJ50" s="126"/>
      <c r="AK50" s="87">
        <f t="shared" si="5"/>
        <v>0.15000000000000002</v>
      </c>
      <c r="AL50" s="87">
        <f t="shared" si="0"/>
        <v>0.2</v>
      </c>
      <c r="AM50" s="87">
        <f t="shared" si="1"/>
        <v>0.45</v>
      </c>
      <c r="AN50" s="87">
        <f t="shared" si="2"/>
        <v>0.65</v>
      </c>
      <c r="AO50" s="87">
        <f t="shared" si="3"/>
        <v>0.65</v>
      </c>
      <c r="AP50" s="87">
        <f t="shared" si="4"/>
        <v>0.60000000000000009</v>
      </c>
    </row>
    <row r="51" spans="1:42">
      <c r="A51" s="115"/>
      <c r="B51" s="1" t="s">
        <v>615</v>
      </c>
      <c r="C51" s="1">
        <v>300</v>
      </c>
      <c r="D51" s="1">
        <v>50</v>
      </c>
      <c r="E51" s="1" t="s">
        <v>496</v>
      </c>
      <c r="F51" s="1" t="s">
        <v>532</v>
      </c>
      <c r="G51" s="1">
        <v>600</v>
      </c>
      <c r="H51" s="1">
        <v>400</v>
      </c>
      <c r="I51" s="1" t="s">
        <v>42</v>
      </c>
      <c r="J51" s="1" t="s">
        <v>577</v>
      </c>
      <c r="K51" s="1"/>
      <c r="L51" s="1"/>
      <c r="M51" s="123"/>
      <c r="N51" s="117"/>
      <c r="O51" s="2" t="s">
        <v>369</v>
      </c>
      <c r="P51" s="45" t="s">
        <v>23</v>
      </c>
      <c r="Q51" s="3" t="s">
        <v>63</v>
      </c>
      <c r="R51" s="118">
        <v>0.04</v>
      </c>
      <c r="S51" s="119">
        <v>0.12</v>
      </c>
      <c r="T51" s="120">
        <v>0.08</v>
      </c>
      <c r="U51" s="118">
        <v>0.16</v>
      </c>
      <c r="V51" s="119">
        <v>0.2</v>
      </c>
      <c r="W51" s="120">
        <v>0.26</v>
      </c>
      <c r="X51" s="118">
        <v>0.41</v>
      </c>
      <c r="Y51" s="119">
        <v>0.43</v>
      </c>
      <c r="Z51" s="120">
        <v>0.53</v>
      </c>
      <c r="AA51" s="118">
        <v>0.62</v>
      </c>
      <c r="AB51" s="119">
        <v>0.61</v>
      </c>
      <c r="AC51" s="120">
        <v>0.61</v>
      </c>
      <c r="AD51" s="118">
        <v>0.61</v>
      </c>
      <c r="AE51" s="119">
        <v>0.59</v>
      </c>
      <c r="AF51" s="120">
        <v>0.56000000000000005</v>
      </c>
      <c r="AG51" s="118">
        <v>0.56000000000000005</v>
      </c>
      <c r="AH51" s="119">
        <v>0.52</v>
      </c>
      <c r="AI51" s="121">
        <v>0.54</v>
      </c>
      <c r="AJ51" s="122"/>
      <c r="AK51" s="87">
        <f t="shared" si="5"/>
        <v>0.1</v>
      </c>
      <c r="AL51" s="87">
        <f t="shared" si="0"/>
        <v>0.2</v>
      </c>
      <c r="AM51" s="87">
        <f t="shared" si="1"/>
        <v>0.45</v>
      </c>
      <c r="AN51" s="87">
        <f t="shared" si="2"/>
        <v>0.60000000000000009</v>
      </c>
      <c r="AO51" s="87">
        <f t="shared" si="3"/>
        <v>0.60000000000000009</v>
      </c>
      <c r="AP51" s="87">
        <f t="shared" si="4"/>
        <v>0.55000000000000004</v>
      </c>
    </row>
    <row r="52" spans="1:42">
      <c r="A52" s="115"/>
      <c r="B52" s="1" t="s">
        <v>616</v>
      </c>
      <c r="C52" s="1">
        <v>300</v>
      </c>
      <c r="D52" s="1">
        <v>40</v>
      </c>
      <c r="E52" s="1" t="s">
        <v>496</v>
      </c>
      <c r="F52" s="1" t="s">
        <v>532</v>
      </c>
      <c r="G52" s="1">
        <v>600</v>
      </c>
      <c r="H52" s="1">
        <v>400</v>
      </c>
      <c r="I52" s="1" t="s">
        <v>42</v>
      </c>
      <c r="J52" s="1" t="s">
        <v>533</v>
      </c>
      <c r="K52" s="1"/>
      <c r="L52" s="1"/>
      <c r="M52" s="123"/>
      <c r="N52" s="117"/>
      <c r="O52" s="2" t="s">
        <v>369</v>
      </c>
      <c r="P52" s="45" t="s">
        <v>23</v>
      </c>
      <c r="Q52" s="3" t="s">
        <v>63</v>
      </c>
      <c r="R52" s="118">
        <v>0.04</v>
      </c>
      <c r="S52" s="119">
        <v>0.13</v>
      </c>
      <c r="T52" s="120">
        <v>7.0000000000000007E-2</v>
      </c>
      <c r="U52" s="118">
        <v>0.15</v>
      </c>
      <c r="V52" s="119">
        <v>0.18</v>
      </c>
      <c r="W52" s="120">
        <v>0.22</v>
      </c>
      <c r="X52" s="118">
        <v>0.36</v>
      </c>
      <c r="Y52" s="119">
        <v>0.37</v>
      </c>
      <c r="Z52" s="120">
        <v>0.49</v>
      </c>
      <c r="AA52" s="118">
        <v>0.57999999999999996</v>
      </c>
      <c r="AB52" s="119">
        <v>0.59</v>
      </c>
      <c r="AC52" s="120">
        <v>0.61</v>
      </c>
      <c r="AD52" s="118">
        <v>0.62</v>
      </c>
      <c r="AE52" s="119">
        <v>0.59</v>
      </c>
      <c r="AF52" s="120">
        <v>0.56999999999999995</v>
      </c>
      <c r="AG52" s="118">
        <v>0.57999999999999996</v>
      </c>
      <c r="AH52" s="119">
        <v>0.55000000000000004</v>
      </c>
      <c r="AI52" s="121">
        <v>0.53</v>
      </c>
      <c r="AJ52" s="122"/>
      <c r="AK52" s="87">
        <f t="shared" si="5"/>
        <v>0.1</v>
      </c>
      <c r="AL52" s="87">
        <f t="shared" si="0"/>
        <v>0.2</v>
      </c>
      <c r="AM52" s="87">
        <f t="shared" si="1"/>
        <v>0.4</v>
      </c>
      <c r="AN52" s="87">
        <f t="shared" si="2"/>
        <v>0.60000000000000009</v>
      </c>
      <c r="AO52" s="87">
        <f t="shared" si="3"/>
        <v>0.60000000000000009</v>
      </c>
      <c r="AP52" s="87">
        <f t="shared" si="4"/>
        <v>0.55000000000000004</v>
      </c>
    </row>
    <row r="53" spans="1:42">
      <c r="A53" s="115"/>
      <c r="B53" s="1" t="s">
        <v>617</v>
      </c>
      <c r="C53" s="1">
        <v>300</v>
      </c>
      <c r="D53" s="1">
        <v>40</v>
      </c>
      <c r="E53" s="1" t="s">
        <v>496</v>
      </c>
      <c r="F53" s="1" t="s">
        <v>532</v>
      </c>
      <c r="G53" s="1">
        <v>600</v>
      </c>
      <c r="H53" s="1">
        <v>600</v>
      </c>
      <c r="I53" s="1" t="s">
        <v>42</v>
      </c>
      <c r="J53" s="1" t="s">
        <v>533</v>
      </c>
      <c r="K53" s="1"/>
      <c r="L53" s="1"/>
      <c r="M53" s="123"/>
      <c r="N53" s="117"/>
      <c r="O53" s="2" t="s">
        <v>369</v>
      </c>
      <c r="P53" s="45" t="s">
        <v>23</v>
      </c>
      <c r="Q53" s="3" t="s">
        <v>63</v>
      </c>
      <c r="R53" s="118">
        <v>0.02</v>
      </c>
      <c r="S53" s="119">
        <v>0.03</v>
      </c>
      <c r="T53" s="120">
        <v>0.05</v>
      </c>
      <c r="U53" s="118">
        <v>0.15</v>
      </c>
      <c r="V53" s="119">
        <v>0.25</v>
      </c>
      <c r="W53" s="120">
        <v>0.32</v>
      </c>
      <c r="X53" s="118">
        <v>0.34</v>
      </c>
      <c r="Y53" s="119">
        <v>0.41</v>
      </c>
      <c r="Z53" s="120">
        <v>0.47</v>
      </c>
      <c r="AA53" s="118">
        <v>0.55000000000000004</v>
      </c>
      <c r="AB53" s="119">
        <v>0.61</v>
      </c>
      <c r="AC53" s="120">
        <v>0.62</v>
      </c>
      <c r="AD53" s="118">
        <v>0.64</v>
      </c>
      <c r="AE53" s="119">
        <v>0.6</v>
      </c>
      <c r="AF53" s="120">
        <v>0.59</v>
      </c>
      <c r="AG53" s="118">
        <v>0.6</v>
      </c>
      <c r="AH53" s="119">
        <v>0.53</v>
      </c>
      <c r="AI53" s="121">
        <v>0.56000000000000005</v>
      </c>
      <c r="AJ53" s="122"/>
      <c r="AK53" s="87">
        <f t="shared" si="5"/>
        <v>0.05</v>
      </c>
      <c r="AL53" s="87">
        <f t="shared" si="0"/>
        <v>0.25</v>
      </c>
      <c r="AM53" s="87">
        <f t="shared" si="1"/>
        <v>0.4</v>
      </c>
      <c r="AN53" s="87">
        <f t="shared" si="2"/>
        <v>0.60000000000000009</v>
      </c>
      <c r="AO53" s="87">
        <f t="shared" si="3"/>
        <v>0.60000000000000009</v>
      </c>
      <c r="AP53" s="87">
        <f t="shared" si="4"/>
        <v>0.55000000000000004</v>
      </c>
    </row>
    <row r="54" spans="1:42">
      <c r="A54" s="115"/>
      <c r="B54" s="1" t="s">
        <v>618</v>
      </c>
      <c r="C54" s="1">
        <v>300</v>
      </c>
      <c r="D54" s="1">
        <v>40</v>
      </c>
      <c r="E54" s="1" t="s">
        <v>496</v>
      </c>
      <c r="F54" s="1" t="s">
        <v>532</v>
      </c>
      <c r="G54" s="1">
        <v>600</v>
      </c>
      <c r="H54" s="1">
        <v>800</v>
      </c>
      <c r="I54" s="1" t="s">
        <v>42</v>
      </c>
      <c r="J54" s="1" t="s">
        <v>533</v>
      </c>
      <c r="K54" s="1"/>
      <c r="L54" s="1"/>
      <c r="M54" s="123"/>
      <c r="N54" s="117"/>
      <c r="O54" s="2" t="s">
        <v>541</v>
      </c>
      <c r="P54" s="45" t="s">
        <v>23</v>
      </c>
      <c r="Q54" s="3" t="s">
        <v>63</v>
      </c>
      <c r="R54" s="118">
        <v>0</v>
      </c>
      <c r="S54" s="119">
        <v>0.02</v>
      </c>
      <c r="T54" s="120">
        <v>0.05</v>
      </c>
      <c r="U54" s="118">
        <v>0.2</v>
      </c>
      <c r="V54" s="119">
        <v>0.27</v>
      </c>
      <c r="W54" s="120">
        <v>0.31</v>
      </c>
      <c r="X54" s="118">
        <v>0.35</v>
      </c>
      <c r="Y54" s="119">
        <v>0.38</v>
      </c>
      <c r="Z54" s="120">
        <v>0.47</v>
      </c>
      <c r="AA54" s="118">
        <v>0.56999999999999995</v>
      </c>
      <c r="AB54" s="119">
        <v>0.62</v>
      </c>
      <c r="AC54" s="120">
        <v>0.63</v>
      </c>
      <c r="AD54" s="118">
        <v>0.62</v>
      </c>
      <c r="AE54" s="119">
        <v>0.62</v>
      </c>
      <c r="AF54" s="120">
        <v>0.61</v>
      </c>
      <c r="AG54" s="118">
        <v>0.6</v>
      </c>
      <c r="AH54" s="119">
        <v>0.56000000000000005</v>
      </c>
      <c r="AI54" s="121">
        <v>0.56000000000000005</v>
      </c>
      <c r="AJ54" s="122"/>
      <c r="AK54" s="87">
        <f t="shared" si="5"/>
        <v>0</v>
      </c>
      <c r="AL54" s="87">
        <f t="shared" si="0"/>
        <v>0.25</v>
      </c>
      <c r="AM54" s="87">
        <f t="shared" si="1"/>
        <v>0.4</v>
      </c>
      <c r="AN54" s="87">
        <f t="shared" si="2"/>
        <v>0.60000000000000009</v>
      </c>
      <c r="AO54" s="87">
        <f t="shared" si="3"/>
        <v>0.60000000000000009</v>
      </c>
      <c r="AP54" s="87">
        <f t="shared" si="4"/>
        <v>0.55000000000000004</v>
      </c>
    </row>
    <row r="55" spans="1:42">
      <c r="A55" s="115"/>
      <c r="B55" s="1" t="s">
        <v>619</v>
      </c>
      <c r="C55" s="1">
        <v>150</v>
      </c>
      <c r="D55" s="1">
        <v>50</v>
      </c>
      <c r="E55" s="1" t="s">
        <v>496</v>
      </c>
      <c r="F55" s="1" t="s">
        <v>532</v>
      </c>
      <c r="G55" s="1">
        <v>150</v>
      </c>
      <c r="H55" s="1">
        <v>200</v>
      </c>
      <c r="I55" s="1" t="s">
        <v>42</v>
      </c>
      <c r="J55" s="1" t="s">
        <v>312</v>
      </c>
      <c r="K55" s="1"/>
      <c r="L55" s="1" t="s">
        <v>620</v>
      </c>
      <c r="M55" s="117">
        <v>1</v>
      </c>
      <c r="N55" s="117">
        <v>0.67</v>
      </c>
      <c r="O55" s="2" t="s">
        <v>391</v>
      </c>
      <c r="P55" s="45" t="s">
        <v>35</v>
      </c>
      <c r="Q55" s="3" t="s">
        <v>112</v>
      </c>
      <c r="R55" s="118">
        <v>0.16</v>
      </c>
      <c r="S55" s="119">
        <v>0.25</v>
      </c>
      <c r="T55" s="120">
        <v>0.36</v>
      </c>
      <c r="U55" s="118">
        <v>0.42</v>
      </c>
      <c r="V55" s="119">
        <v>0.46</v>
      </c>
      <c r="W55" s="120">
        <v>0.45</v>
      </c>
      <c r="X55" s="118">
        <v>0.51</v>
      </c>
      <c r="Y55" s="119">
        <v>0.62</v>
      </c>
      <c r="Z55" s="120">
        <v>0.76</v>
      </c>
      <c r="AA55" s="118">
        <v>0.81</v>
      </c>
      <c r="AB55" s="119">
        <v>0.76</v>
      </c>
      <c r="AC55" s="120">
        <v>0.69</v>
      </c>
      <c r="AD55" s="118">
        <v>0.7</v>
      </c>
      <c r="AE55" s="119">
        <v>0.71</v>
      </c>
      <c r="AF55" s="120">
        <v>0.66</v>
      </c>
      <c r="AG55" s="118">
        <v>0.61</v>
      </c>
      <c r="AH55" s="119">
        <v>0.56999999999999995</v>
      </c>
      <c r="AI55" s="121">
        <v>0.56000000000000005</v>
      </c>
      <c r="AJ55" s="122"/>
      <c r="AK55" s="87">
        <f t="shared" si="5"/>
        <v>0.25</v>
      </c>
      <c r="AL55" s="87">
        <f t="shared" si="0"/>
        <v>0.45</v>
      </c>
      <c r="AM55" s="87">
        <f t="shared" si="1"/>
        <v>0.65</v>
      </c>
      <c r="AN55" s="87">
        <f t="shared" si="2"/>
        <v>0.75</v>
      </c>
      <c r="AO55" s="87">
        <f t="shared" si="3"/>
        <v>0.70000000000000007</v>
      </c>
      <c r="AP55" s="87">
        <f t="shared" si="4"/>
        <v>0.60000000000000009</v>
      </c>
    </row>
    <row r="56" spans="1:42">
      <c r="A56" s="115"/>
      <c r="B56" s="1" t="s">
        <v>621</v>
      </c>
      <c r="C56" s="1">
        <v>220</v>
      </c>
      <c r="D56" s="1">
        <v>50</v>
      </c>
      <c r="E56" s="1" t="s">
        <v>496</v>
      </c>
      <c r="F56" s="1" t="s">
        <v>532</v>
      </c>
      <c r="G56" s="1">
        <v>150</v>
      </c>
      <c r="H56" s="1">
        <v>200</v>
      </c>
      <c r="I56" s="1" t="s">
        <v>42</v>
      </c>
      <c r="J56" s="1" t="s">
        <v>312</v>
      </c>
      <c r="K56" s="1"/>
      <c r="L56" s="1" t="s">
        <v>622</v>
      </c>
      <c r="M56" s="117">
        <v>1</v>
      </c>
      <c r="N56" s="117">
        <v>0.43</v>
      </c>
      <c r="O56" s="2" t="s">
        <v>160</v>
      </c>
      <c r="P56" s="45" t="s">
        <v>35</v>
      </c>
      <c r="Q56" s="3" t="s">
        <v>93</v>
      </c>
      <c r="R56" s="118">
        <v>0.25</v>
      </c>
      <c r="S56" s="119">
        <v>0.44</v>
      </c>
      <c r="T56" s="120">
        <v>0.55000000000000004</v>
      </c>
      <c r="U56" s="118">
        <v>0.51</v>
      </c>
      <c r="V56" s="119">
        <v>0.49</v>
      </c>
      <c r="W56" s="120">
        <v>0.5</v>
      </c>
      <c r="X56" s="118">
        <v>0.61</v>
      </c>
      <c r="Y56" s="119">
        <v>0.75</v>
      </c>
      <c r="Z56" s="120">
        <v>0.86</v>
      </c>
      <c r="AA56" s="118">
        <v>0.88</v>
      </c>
      <c r="AB56" s="119">
        <v>0.93</v>
      </c>
      <c r="AC56" s="120">
        <v>0.87</v>
      </c>
      <c r="AD56" s="118">
        <v>0.81</v>
      </c>
      <c r="AE56" s="119">
        <v>0.82</v>
      </c>
      <c r="AF56" s="120">
        <v>0.79</v>
      </c>
      <c r="AG56" s="118">
        <v>0.74</v>
      </c>
      <c r="AH56" s="119">
        <v>0.71</v>
      </c>
      <c r="AI56" s="121">
        <v>0.67</v>
      </c>
      <c r="AJ56" s="122"/>
      <c r="AK56" s="87">
        <f t="shared" si="5"/>
        <v>0.4</v>
      </c>
      <c r="AL56" s="87">
        <f t="shared" si="0"/>
        <v>0.5</v>
      </c>
      <c r="AM56" s="87">
        <f t="shared" si="1"/>
        <v>0.75</v>
      </c>
      <c r="AN56" s="87">
        <f t="shared" si="2"/>
        <v>0.9</v>
      </c>
      <c r="AO56" s="87">
        <f t="shared" si="3"/>
        <v>0.8</v>
      </c>
      <c r="AP56" s="87">
        <f t="shared" si="4"/>
        <v>0.70000000000000007</v>
      </c>
    </row>
    <row r="57" spans="1:42">
      <c r="A57" s="115"/>
      <c r="B57" s="1" t="s">
        <v>623</v>
      </c>
      <c r="C57" s="1">
        <v>300</v>
      </c>
      <c r="D57" s="1">
        <v>50</v>
      </c>
      <c r="E57" s="1" t="s">
        <v>496</v>
      </c>
      <c r="F57" s="1" t="s">
        <v>532</v>
      </c>
      <c r="G57" s="1">
        <v>150</v>
      </c>
      <c r="H57" s="1">
        <v>200</v>
      </c>
      <c r="I57" s="1" t="s">
        <v>42</v>
      </c>
      <c r="J57" s="1" t="s">
        <v>312</v>
      </c>
      <c r="K57" s="1"/>
      <c r="L57" s="1" t="s">
        <v>624</v>
      </c>
      <c r="M57" s="117">
        <v>1</v>
      </c>
      <c r="N57" s="117">
        <v>0.69</v>
      </c>
      <c r="O57" s="2" t="s">
        <v>28</v>
      </c>
      <c r="P57" s="45" t="s">
        <v>29</v>
      </c>
      <c r="Q57" s="3" t="s">
        <v>30</v>
      </c>
      <c r="R57" s="118">
        <v>0.46</v>
      </c>
      <c r="S57" s="119">
        <v>0.56000000000000005</v>
      </c>
      <c r="T57" s="120">
        <v>0.62</v>
      </c>
      <c r="U57" s="118">
        <v>0.56000000000000005</v>
      </c>
      <c r="V57" s="119">
        <v>0.54</v>
      </c>
      <c r="W57" s="120">
        <v>0.62</v>
      </c>
      <c r="X57" s="118">
        <v>0.81</v>
      </c>
      <c r="Y57" s="119">
        <v>0.91</v>
      </c>
      <c r="Z57" s="120">
        <v>0.9</v>
      </c>
      <c r="AA57" s="118">
        <v>0.97</v>
      </c>
      <c r="AB57" s="119">
        <v>0.95</v>
      </c>
      <c r="AC57" s="120">
        <v>0.91</v>
      </c>
      <c r="AD57" s="118">
        <v>0.85</v>
      </c>
      <c r="AE57" s="119">
        <v>0.85</v>
      </c>
      <c r="AF57" s="120">
        <v>0.81</v>
      </c>
      <c r="AG57" s="118">
        <v>0.74</v>
      </c>
      <c r="AH57" s="119">
        <v>0.7</v>
      </c>
      <c r="AI57" s="121">
        <v>0.68</v>
      </c>
      <c r="AJ57" s="122"/>
      <c r="AK57" s="87">
        <f t="shared" si="5"/>
        <v>0.55000000000000004</v>
      </c>
      <c r="AL57" s="87">
        <f t="shared" si="0"/>
        <v>0.55000000000000004</v>
      </c>
      <c r="AM57" s="87">
        <f t="shared" si="1"/>
        <v>0.85000000000000009</v>
      </c>
      <c r="AN57" s="87">
        <f t="shared" si="2"/>
        <v>0.95000000000000007</v>
      </c>
      <c r="AO57" s="87">
        <f t="shared" si="3"/>
        <v>0.85000000000000009</v>
      </c>
      <c r="AP57" s="87">
        <f t="shared" si="4"/>
        <v>0.70000000000000007</v>
      </c>
    </row>
    <row r="58" spans="1:42">
      <c r="A58" s="115"/>
      <c r="B58" s="1" t="s">
        <v>625</v>
      </c>
      <c r="C58" s="1">
        <v>300</v>
      </c>
      <c r="D58" s="1">
        <v>40</v>
      </c>
      <c r="E58" s="1" t="s">
        <v>496</v>
      </c>
      <c r="F58" s="1" t="s">
        <v>532</v>
      </c>
      <c r="G58" s="1">
        <v>600</v>
      </c>
      <c r="H58" s="1">
        <v>40</v>
      </c>
      <c r="I58" s="1" t="s">
        <v>42</v>
      </c>
      <c r="J58" s="1"/>
      <c r="K58" s="1" t="s">
        <v>626</v>
      </c>
      <c r="L58" s="1"/>
      <c r="M58" s="123"/>
      <c r="N58" s="117"/>
      <c r="O58" s="2" t="s">
        <v>357</v>
      </c>
      <c r="P58" s="45" t="s">
        <v>35</v>
      </c>
      <c r="Q58" s="3" t="s">
        <v>93</v>
      </c>
      <c r="R58" s="118">
        <v>0.23</v>
      </c>
      <c r="S58" s="119">
        <v>0.39</v>
      </c>
      <c r="T58" s="120">
        <v>0.54</v>
      </c>
      <c r="U58" s="118">
        <v>0.54</v>
      </c>
      <c r="V58" s="119">
        <v>0.57999999999999996</v>
      </c>
      <c r="W58" s="120">
        <v>0.52</v>
      </c>
      <c r="X58" s="118">
        <v>0.53</v>
      </c>
      <c r="Y58" s="119">
        <v>0.63</v>
      </c>
      <c r="Z58" s="120">
        <v>0.74</v>
      </c>
      <c r="AA58" s="118">
        <v>0.86</v>
      </c>
      <c r="AB58" s="119">
        <v>0.92</v>
      </c>
      <c r="AC58" s="120">
        <v>0.97</v>
      </c>
      <c r="AD58" s="118">
        <v>0.98</v>
      </c>
      <c r="AE58" s="119">
        <v>0.96</v>
      </c>
      <c r="AF58" s="120">
        <v>0.95</v>
      </c>
      <c r="AG58" s="118">
        <v>0.94</v>
      </c>
      <c r="AH58" s="119">
        <v>0.88</v>
      </c>
      <c r="AI58" s="121">
        <v>0.84</v>
      </c>
      <c r="AJ58" s="122"/>
      <c r="AK58" s="87">
        <f t="shared" si="5"/>
        <v>0.4</v>
      </c>
      <c r="AL58" s="87">
        <f t="shared" si="0"/>
        <v>0.55000000000000004</v>
      </c>
      <c r="AM58" s="87">
        <f t="shared" si="1"/>
        <v>0.65</v>
      </c>
      <c r="AN58" s="87">
        <f t="shared" si="2"/>
        <v>0.9</v>
      </c>
      <c r="AO58" s="87">
        <f t="shared" si="3"/>
        <v>0.95000000000000007</v>
      </c>
      <c r="AP58" s="87">
        <f t="shared" si="4"/>
        <v>0.9</v>
      </c>
    </row>
    <row r="59" spans="1:42">
      <c r="A59" s="115"/>
      <c r="B59" s="1" t="s">
        <v>627</v>
      </c>
      <c r="C59" s="1">
        <v>300</v>
      </c>
      <c r="D59" s="1">
        <v>40</v>
      </c>
      <c r="E59" s="1" t="s">
        <v>496</v>
      </c>
      <c r="F59" s="1" t="s">
        <v>532</v>
      </c>
      <c r="G59" s="1">
        <v>600</v>
      </c>
      <c r="H59" s="1">
        <v>240</v>
      </c>
      <c r="I59" s="1" t="s">
        <v>42</v>
      </c>
      <c r="J59" s="1"/>
      <c r="K59" s="1" t="s">
        <v>626</v>
      </c>
      <c r="L59" s="1"/>
      <c r="M59" s="123"/>
      <c r="N59" s="117"/>
      <c r="O59" s="2" t="s">
        <v>79</v>
      </c>
      <c r="P59" s="45" t="s">
        <v>57</v>
      </c>
      <c r="Q59" s="3" t="s">
        <v>126</v>
      </c>
      <c r="R59" s="118">
        <v>0.63</v>
      </c>
      <c r="S59" s="119">
        <v>0.57999999999999996</v>
      </c>
      <c r="T59" s="120">
        <v>0.78</v>
      </c>
      <c r="U59" s="118">
        <v>0.8</v>
      </c>
      <c r="V59" s="119">
        <v>0.92</v>
      </c>
      <c r="W59" s="120">
        <v>0.83</v>
      </c>
      <c r="X59" s="118">
        <v>0.86</v>
      </c>
      <c r="Y59" s="119">
        <v>0.84</v>
      </c>
      <c r="Z59" s="120">
        <v>0.8</v>
      </c>
      <c r="AA59" s="118">
        <v>0.78</v>
      </c>
      <c r="AB59" s="119">
        <v>0.88</v>
      </c>
      <c r="AC59" s="120">
        <v>0.91</v>
      </c>
      <c r="AD59" s="118">
        <v>0.96</v>
      </c>
      <c r="AE59" s="119">
        <v>0.98</v>
      </c>
      <c r="AF59" s="120">
        <v>0.96</v>
      </c>
      <c r="AG59" s="118">
        <v>0.95</v>
      </c>
      <c r="AH59" s="119">
        <v>0.88</v>
      </c>
      <c r="AI59" s="121">
        <v>0.86</v>
      </c>
      <c r="AJ59" s="122"/>
      <c r="AK59" s="87">
        <f t="shared" si="5"/>
        <v>0.65</v>
      </c>
      <c r="AL59" s="87">
        <f t="shared" si="0"/>
        <v>0.85000000000000009</v>
      </c>
      <c r="AM59" s="87">
        <f t="shared" si="1"/>
        <v>0.85000000000000009</v>
      </c>
      <c r="AN59" s="87">
        <f t="shared" si="2"/>
        <v>0.85000000000000009</v>
      </c>
      <c r="AO59" s="87">
        <f t="shared" si="3"/>
        <v>0.95000000000000007</v>
      </c>
      <c r="AP59" s="87">
        <f t="shared" si="4"/>
        <v>0.9</v>
      </c>
    </row>
    <row r="60" spans="1:42">
      <c r="A60" s="115"/>
      <c r="B60" s="1" t="s">
        <v>628</v>
      </c>
      <c r="C60" s="1">
        <v>50</v>
      </c>
      <c r="D60" s="1">
        <v>40</v>
      </c>
      <c r="E60" s="1" t="s">
        <v>496</v>
      </c>
      <c r="F60" s="1" t="s">
        <v>532</v>
      </c>
      <c r="G60" s="1">
        <v>100</v>
      </c>
      <c r="H60" s="1">
        <v>0</v>
      </c>
      <c r="I60" s="1" t="s">
        <v>42</v>
      </c>
      <c r="J60" s="1" t="s">
        <v>312</v>
      </c>
      <c r="K60" s="1"/>
      <c r="L60" s="1"/>
      <c r="M60" s="123"/>
      <c r="N60" s="117"/>
      <c r="O60" s="2" t="s">
        <v>514</v>
      </c>
      <c r="P60" s="45" t="s">
        <v>23</v>
      </c>
      <c r="Q60" s="3" t="s">
        <v>102</v>
      </c>
      <c r="R60" s="118">
        <v>7.0000000000000007E-2</v>
      </c>
      <c r="S60" s="119">
        <v>7.0000000000000007E-2</v>
      </c>
      <c r="T60" s="120">
        <v>0.09</v>
      </c>
      <c r="U60" s="118">
        <v>0.17</v>
      </c>
      <c r="V60" s="119">
        <v>0.21</v>
      </c>
      <c r="W60" s="120">
        <v>0.25</v>
      </c>
      <c r="X60" s="118">
        <v>0.39</v>
      </c>
      <c r="Y60" s="119">
        <v>0.5</v>
      </c>
      <c r="Z60" s="120">
        <v>0.63</v>
      </c>
      <c r="AA60" s="118">
        <v>0.67</v>
      </c>
      <c r="AB60" s="119">
        <v>0.69</v>
      </c>
      <c r="AC60" s="120">
        <v>0.66</v>
      </c>
      <c r="AD60" s="118">
        <v>0.57999999999999996</v>
      </c>
      <c r="AE60" s="119">
        <v>0.52</v>
      </c>
      <c r="AF60" s="120">
        <v>0.51</v>
      </c>
      <c r="AG60" s="118">
        <v>0.57999999999999996</v>
      </c>
      <c r="AH60" s="119">
        <v>0.53</v>
      </c>
      <c r="AI60" s="121">
        <v>0.44</v>
      </c>
      <c r="AJ60" s="122"/>
      <c r="AK60" s="87">
        <f t="shared" si="5"/>
        <v>0.1</v>
      </c>
      <c r="AL60" s="87">
        <f t="shared" si="0"/>
        <v>0.2</v>
      </c>
      <c r="AM60" s="87">
        <f t="shared" si="1"/>
        <v>0.5</v>
      </c>
      <c r="AN60" s="87">
        <f t="shared" si="2"/>
        <v>0.65</v>
      </c>
      <c r="AO60" s="87">
        <f t="shared" si="3"/>
        <v>0.55000000000000004</v>
      </c>
      <c r="AP60" s="87">
        <f t="shared" si="4"/>
        <v>0.5</v>
      </c>
    </row>
    <row r="61" spans="1:42">
      <c r="A61" s="115"/>
      <c r="B61" s="1" t="s">
        <v>629</v>
      </c>
      <c r="C61" s="1">
        <v>50</v>
      </c>
      <c r="D61" s="1">
        <v>40</v>
      </c>
      <c r="E61" s="1" t="s">
        <v>496</v>
      </c>
      <c r="F61" s="1" t="s">
        <v>532</v>
      </c>
      <c r="G61" s="1">
        <v>150</v>
      </c>
      <c r="H61" s="1">
        <v>0</v>
      </c>
      <c r="I61" s="1" t="s">
        <v>42</v>
      </c>
      <c r="J61" s="1" t="s">
        <v>312</v>
      </c>
      <c r="K61" s="1"/>
      <c r="L61" s="1"/>
      <c r="M61" s="123"/>
      <c r="N61" s="117"/>
      <c r="O61" s="2" t="s">
        <v>630</v>
      </c>
      <c r="P61" s="45" t="s">
        <v>23</v>
      </c>
      <c r="Q61" s="3" t="s">
        <v>24</v>
      </c>
      <c r="R61" s="118">
        <v>0.05</v>
      </c>
      <c r="S61" s="119">
        <v>0.05</v>
      </c>
      <c r="T61" s="120">
        <v>7.0000000000000007E-2</v>
      </c>
      <c r="U61" s="118">
        <v>0.11</v>
      </c>
      <c r="V61" s="119">
        <v>0.15</v>
      </c>
      <c r="W61" s="120">
        <v>0.19</v>
      </c>
      <c r="X61" s="118">
        <v>0.28999999999999998</v>
      </c>
      <c r="Y61" s="119">
        <v>0.37</v>
      </c>
      <c r="Z61" s="120">
        <v>0.47</v>
      </c>
      <c r="AA61" s="118">
        <v>0.54</v>
      </c>
      <c r="AB61" s="119">
        <v>0.55000000000000004</v>
      </c>
      <c r="AC61" s="120">
        <v>0.53</v>
      </c>
      <c r="AD61" s="118">
        <v>0.56000000000000005</v>
      </c>
      <c r="AE61" s="119">
        <v>0.55000000000000004</v>
      </c>
      <c r="AF61" s="120">
        <v>0.47</v>
      </c>
      <c r="AG61" s="118">
        <v>0.5</v>
      </c>
      <c r="AH61" s="119">
        <v>0.48</v>
      </c>
      <c r="AI61" s="121">
        <v>0.41</v>
      </c>
      <c r="AJ61" s="122"/>
      <c r="AK61" s="87">
        <f t="shared" si="5"/>
        <v>0.05</v>
      </c>
      <c r="AL61" s="87">
        <f t="shared" si="0"/>
        <v>0.15000000000000002</v>
      </c>
      <c r="AM61" s="87">
        <f t="shared" si="1"/>
        <v>0.4</v>
      </c>
      <c r="AN61" s="87">
        <f t="shared" si="2"/>
        <v>0.55000000000000004</v>
      </c>
      <c r="AO61" s="87">
        <f t="shared" si="3"/>
        <v>0.55000000000000004</v>
      </c>
      <c r="AP61" s="87">
        <f t="shared" si="4"/>
        <v>0.45</v>
      </c>
    </row>
    <row r="62" spans="1:42">
      <c r="A62" s="115"/>
      <c r="B62" s="1" t="s">
        <v>631</v>
      </c>
      <c r="C62" s="1">
        <v>40</v>
      </c>
      <c r="D62" s="1">
        <v>30</v>
      </c>
      <c r="E62" s="1" t="s">
        <v>632</v>
      </c>
      <c r="F62" s="1" t="s">
        <v>633</v>
      </c>
      <c r="G62" s="1">
        <v>50</v>
      </c>
      <c r="H62" s="1">
        <v>200</v>
      </c>
      <c r="I62" s="1" t="s">
        <v>21</v>
      </c>
      <c r="J62" s="1"/>
      <c r="K62" s="1" t="s">
        <v>601</v>
      </c>
      <c r="L62" s="1"/>
      <c r="M62" s="123"/>
      <c r="N62" s="117"/>
      <c r="O62" s="2" t="s">
        <v>165</v>
      </c>
      <c r="P62" s="45" t="s">
        <v>35</v>
      </c>
      <c r="Q62" s="3" t="s">
        <v>80</v>
      </c>
      <c r="R62" s="118">
        <v>0.17</v>
      </c>
      <c r="S62" s="119">
        <v>0.2</v>
      </c>
      <c r="T62" s="120">
        <v>0.54</v>
      </c>
      <c r="U62" s="118">
        <v>0.91</v>
      </c>
      <c r="V62" s="119">
        <v>0.95</v>
      </c>
      <c r="W62" s="120">
        <v>1.04</v>
      </c>
      <c r="X62" s="118">
        <v>1.04</v>
      </c>
      <c r="Y62" s="119">
        <v>0.96</v>
      </c>
      <c r="Z62" s="120">
        <v>0.89</v>
      </c>
      <c r="AA62" s="118">
        <v>0.88</v>
      </c>
      <c r="AB62" s="119">
        <v>0.85</v>
      </c>
      <c r="AC62" s="120">
        <v>0.7</v>
      </c>
      <c r="AD62" s="118">
        <v>0.62</v>
      </c>
      <c r="AE62" s="119">
        <v>0.61</v>
      </c>
      <c r="AF62" s="120">
        <v>0.77</v>
      </c>
      <c r="AG62" s="118">
        <v>0.87</v>
      </c>
      <c r="AH62" s="119">
        <v>0.8</v>
      </c>
      <c r="AI62" s="121">
        <v>0.66</v>
      </c>
      <c r="AJ62" s="122"/>
      <c r="AK62" s="87">
        <f t="shared" si="5"/>
        <v>0.30000000000000004</v>
      </c>
      <c r="AL62" s="87">
        <f t="shared" si="0"/>
        <v>0.95000000000000007</v>
      </c>
      <c r="AM62" s="87">
        <f t="shared" si="1"/>
        <v>0.95000000000000007</v>
      </c>
      <c r="AN62" s="87">
        <f t="shared" si="2"/>
        <v>0.8</v>
      </c>
      <c r="AO62" s="87">
        <f t="shared" si="3"/>
        <v>0.65</v>
      </c>
      <c r="AP62" s="87">
        <f t="shared" si="4"/>
        <v>0.8</v>
      </c>
    </row>
    <row r="63" spans="1:42" ht="12.6" customHeight="1">
      <c r="A63" s="115"/>
      <c r="B63" s="1" t="s">
        <v>634</v>
      </c>
      <c r="C63" s="1">
        <v>40</v>
      </c>
      <c r="D63" s="1">
        <v>30</v>
      </c>
      <c r="E63" s="1" t="s">
        <v>632</v>
      </c>
      <c r="F63" s="1" t="s">
        <v>633</v>
      </c>
      <c r="G63" s="1">
        <v>50</v>
      </c>
      <c r="H63" s="1">
        <v>400</v>
      </c>
      <c r="I63" s="1" t="s">
        <v>21</v>
      </c>
      <c r="J63" s="1"/>
      <c r="K63" s="1" t="s">
        <v>601</v>
      </c>
      <c r="L63" s="1"/>
      <c r="M63" s="123"/>
      <c r="N63" s="117"/>
      <c r="O63" s="2" t="s">
        <v>243</v>
      </c>
      <c r="P63" s="45" t="s">
        <v>29</v>
      </c>
      <c r="Q63" s="3" t="s">
        <v>30</v>
      </c>
      <c r="R63" s="118">
        <v>0.37</v>
      </c>
      <c r="S63" s="119">
        <v>0.61</v>
      </c>
      <c r="T63" s="120">
        <v>0.72</v>
      </c>
      <c r="U63" s="118">
        <v>0.91</v>
      </c>
      <c r="V63" s="119">
        <v>0.91</v>
      </c>
      <c r="W63" s="120">
        <v>0.89</v>
      </c>
      <c r="X63" s="118">
        <v>0.89</v>
      </c>
      <c r="Y63" s="119">
        <v>0.85</v>
      </c>
      <c r="Z63" s="120">
        <v>0.91</v>
      </c>
      <c r="AA63" s="118">
        <v>0.91</v>
      </c>
      <c r="AB63" s="119">
        <v>0.85</v>
      </c>
      <c r="AC63" s="120">
        <v>0.71</v>
      </c>
      <c r="AD63" s="118">
        <v>0.621</v>
      </c>
      <c r="AE63" s="119">
        <v>0.64</v>
      </c>
      <c r="AF63" s="120">
        <v>0.77</v>
      </c>
      <c r="AG63" s="118">
        <v>0.9</v>
      </c>
      <c r="AH63" s="119">
        <v>0.8</v>
      </c>
      <c r="AI63" s="121">
        <v>0.71</v>
      </c>
      <c r="AJ63" s="122"/>
      <c r="AK63" s="87">
        <f t="shared" si="5"/>
        <v>0.55000000000000004</v>
      </c>
      <c r="AL63" s="87">
        <f t="shared" si="0"/>
        <v>0.9</v>
      </c>
      <c r="AM63" s="87">
        <f t="shared" si="1"/>
        <v>0.9</v>
      </c>
      <c r="AN63" s="87">
        <f t="shared" si="2"/>
        <v>0.8</v>
      </c>
      <c r="AO63" s="87">
        <f t="shared" si="3"/>
        <v>0.70000000000000007</v>
      </c>
      <c r="AP63" s="87">
        <f t="shared" si="4"/>
        <v>0.8</v>
      </c>
    </row>
    <row r="64" spans="1:42">
      <c r="A64" s="115"/>
      <c r="B64" s="1" t="s">
        <v>635</v>
      </c>
      <c r="C64" s="1">
        <v>40</v>
      </c>
      <c r="D64" s="1">
        <v>30</v>
      </c>
      <c r="E64" s="1" t="s">
        <v>632</v>
      </c>
      <c r="F64" s="1" t="s">
        <v>633</v>
      </c>
      <c r="G64" s="1">
        <v>50</v>
      </c>
      <c r="H64" s="1">
        <v>200</v>
      </c>
      <c r="I64" s="1" t="s">
        <v>21</v>
      </c>
      <c r="J64" s="1"/>
      <c r="K64" s="1" t="s">
        <v>636</v>
      </c>
      <c r="L64" s="1"/>
      <c r="M64" s="123"/>
      <c r="N64" s="117"/>
      <c r="O64" s="2" t="s">
        <v>637</v>
      </c>
      <c r="P64" s="45" t="s">
        <v>35</v>
      </c>
      <c r="Q64" s="3" t="s">
        <v>126</v>
      </c>
      <c r="R64" s="118">
        <v>0.28999999999999998</v>
      </c>
      <c r="S64" s="119">
        <v>0.44</v>
      </c>
      <c r="T64" s="120">
        <v>0.75</v>
      </c>
      <c r="U64" s="118">
        <v>0.88</v>
      </c>
      <c r="V64" s="119">
        <v>1.06</v>
      </c>
      <c r="W64" s="120">
        <v>1.02</v>
      </c>
      <c r="X64" s="118">
        <v>1.02</v>
      </c>
      <c r="Y64" s="119">
        <v>0.98</v>
      </c>
      <c r="Z64" s="120">
        <v>0.97</v>
      </c>
      <c r="AA64" s="118">
        <v>0.97</v>
      </c>
      <c r="AB64" s="119">
        <v>0.89</v>
      </c>
      <c r="AC64" s="120">
        <v>0.74</v>
      </c>
      <c r="AD64" s="118">
        <v>0.71</v>
      </c>
      <c r="AE64" s="119">
        <v>0.75</v>
      </c>
      <c r="AF64" s="120">
        <v>0.85</v>
      </c>
      <c r="AG64" s="118">
        <v>0.79</v>
      </c>
      <c r="AH64" s="119">
        <v>0.57999999999999996</v>
      </c>
      <c r="AI64" s="121">
        <v>0.49</v>
      </c>
      <c r="AJ64" s="122"/>
      <c r="AK64" s="87">
        <f t="shared" si="5"/>
        <v>0.5</v>
      </c>
      <c r="AL64" s="87">
        <f t="shared" si="0"/>
        <v>1</v>
      </c>
      <c r="AM64" s="87">
        <f t="shared" si="1"/>
        <v>1</v>
      </c>
      <c r="AN64" s="87">
        <f t="shared" si="2"/>
        <v>0.85000000000000009</v>
      </c>
      <c r="AO64" s="87">
        <f t="shared" si="3"/>
        <v>0.75</v>
      </c>
      <c r="AP64" s="87">
        <f t="shared" si="4"/>
        <v>0.60000000000000009</v>
      </c>
    </row>
    <row r="65" spans="1:42">
      <c r="A65" s="115"/>
      <c r="B65" s="1" t="s">
        <v>638</v>
      </c>
      <c r="C65" s="1">
        <v>40</v>
      </c>
      <c r="D65" s="1">
        <v>30</v>
      </c>
      <c r="E65" s="1" t="s">
        <v>632</v>
      </c>
      <c r="F65" s="1" t="s">
        <v>633</v>
      </c>
      <c r="G65" s="1">
        <v>50</v>
      </c>
      <c r="H65" s="1">
        <v>200</v>
      </c>
      <c r="I65" s="1" t="s">
        <v>21</v>
      </c>
      <c r="J65" s="1"/>
      <c r="K65" s="1" t="s">
        <v>639</v>
      </c>
      <c r="L65" s="1"/>
      <c r="M65" s="123"/>
      <c r="N65" s="117"/>
      <c r="O65" s="2" t="s">
        <v>637</v>
      </c>
      <c r="P65" s="45" t="s">
        <v>35</v>
      </c>
      <c r="Q65" s="3" t="s">
        <v>80</v>
      </c>
      <c r="R65" s="118">
        <v>0.26</v>
      </c>
      <c r="S65" s="119">
        <v>0.41</v>
      </c>
      <c r="T65" s="120">
        <v>0.69</v>
      </c>
      <c r="U65" s="118">
        <v>0.85</v>
      </c>
      <c r="V65" s="119">
        <v>0.97</v>
      </c>
      <c r="W65" s="120">
        <v>1</v>
      </c>
      <c r="X65" s="118">
        <v>1.02</v>
      </c>
      <c r="Y65" s="119">
        <v>1.02</v>
      </c>
      <c r="Z65" s="120">
        <v>1.02</v>
      </c>
      <c r="AA65" s="118">
        <v>0.98</v>
      </c>
      <c r="AB65" s="119">
        <v>0.82</v>
      </c>
      <c r="AC65" s="120">
        <v>0.64</v>
      </c>
      <c r="AD65" s="118">
        <v>0.59</v>
      </c>
      <c r="AE65" s="119">
        <v>0.62</v>
      </c>
      <c r="AF65" s="120">
        <v>0.79</v>
      </c>
      <c r="AG65" s="118">
        <v>0.83</v>
      </c>
      <c r="AH65" s="119">
        <v>0.65</v>
      </c>
      <c r="AI65" s="121">
        <v>0.52</v>
      </c>
      <c r="AJ65" s="122"/>
      <c r="AK65" s="87">
        <f t="shared" si="5"/>
        <v>0.45</v>
      </c>
      <c r="AL65" s="87">
        <f t="shared" ref="AL65:AL76" si="6">IF(AVERAGE(U65:W65)&lt;1.01,ROUND(AVERAGE(U65:W65)/0.05,0)*0.05,1)</f>
        <v>0.95000000000000007</v>
      </c>
      <c r="AM65" s="87">
        <f t="shared" ref="AM65:AM76" si="7">IF(AVERAGE(X65:Z65)&lt;1.01,ROUND(AVERAGE(X65:Z65)/0.05,0)*0.05,1)</f>
        <v>1</v>
      </c>
      <c r="AN65" s="87">
        <f t="shared" ref="AN65:AN76" si="8">IF(AVERAGE(AA65:AC65)&lt;1.01,ROUND(AVERAGE(AA65:AC65)/0.05,0)*0.05,1)</f>
        <v>0.8</v>
      </c>
      <c r="AO65" s="87">
        <f t="shared" ref="AO65:AO76" si="9">IF(AVERAGE(AD65:AF65)&lt;1.01,ROUND(AVERAGE(AD65:AF65)/0.05,0)*0.05,1)</f>
        <v>0.65</v>
      </c>
      <c r="AP65" s="87">
        <f t="shared" ref="AP65:AP76" si="10">IF(AVERAGE(AG65:AI65)&lt;1.01,ROUND(AVERAGE(AG65:AI65)/0.05,0)*0.05,1)</f>
        <v>0.65</v>
      </c>
    </row>
    <row r="66" spans="1:42">
      <c r="A66" s="115"/>
      <c r="B66" s="1" t="s">
        <v>640</v>
      </c>
      <c r="C66" s="1">
        <v>150</v>
      </c>
      <c r="D66" s="1">
        <v>50</v>
      </c>
      <c r="E66" s="1" t="s">
        <v>496</v>
      </c>
      <c r="F66" s="1" t="s">
        <v>532</v>
      </c>
      <c r="G66" s="1">
        <v>150</v>
      </c>
      <c r="H66" s="1">
        <v>50</v>
      </c>
      <c r="I66" s="1" t="s">
        <v>42</v>
      </c>
      <c r="K66" s="1"/>
      <c r="L66" s="1" t="s">
        <v>641</v>
      </c>
      <c r="M66" s="117">
        <v>1</v>
      </c>
      <c r="N66" s="117">
        <v>0.22</v>
      </c>
      <c r="O66" s="2" t="s">
        <v>39</v>
      </c>
      <c r="P66" s="45" t="s">
        <v>23</v>
      </c>
      <c r="Q66" s="3" t="s">
        <v>536</v>
      </c>
      <c r="R66" s="118">
        <v>0.12</v>
      </c>
      <c r="S66" s="119">
        <v>0.13</v>
      </c>
      <c r="T66" s="120">
        <v>0.19</v>
      </c>
      <c r="U66" s="118">
        <v>0.38</v>
      </c>
      <c r="V66" s="119">
        <v>0.42</v>
      </c>
      <c r="W66" s="120">
        <v>0.43</v>
      </c>
      <c r="X66" s="118">
        <v>0.43</v>
      </c>
      <c r="Y66" s="119">
        <v>0.41</v>
      </c>
      <c r="Z66" s="120">
        <v>0.36</v>
      </c>
      <c r="AA66" s="118">
        <v>0.34</v>
      </c>
      <c r="AB66" s="119">
        <v>0.42</v>
      </c>
      <c r="AC66" s="120">
        <v>0.59</v>
      </c>
      <c r="AD66" s="118">
        <v>0.64</v>
      </c>
      <c r="AE66" s="119">
        <v>0.71</v>
      </c>
      <c r="AF66" s="120">
        <v>0.65</v>
      </c>
      <c r="AG66" s="118">
        <v>0.64</v>
      </c>
      <c r="AH66" s="119">
        <v>0.57999999999999996</v>
      </c>
      <c r="AI66" s="121">
        <v>0.57999999999999996</v>
      </c>
      <c r="AJ66" s="122"/>
      <c r="AK66" s="87">
        <f t="shared" ref="AK66:AK76" si="11">IF(AVERAGE(R66:T66)&lt;1.01,ROUND(AVERAGE(R66:T66)/0.05,0)*0.05,1)</f>
        <v>0.15000000000000002</v>
      </c>
      <c r="AL66" s="87">
        <f t="shared" si="6"/>
        <v>0.4</v>
      </c>
      <c r="AM66" s="87">
        <f t="shared" si="7"/>
        <v>0.4</v>
      </c>
      <c r="AN66" s="87">
        <f t="shared" si="8"/>
        <v>0.45</v>
      </c>
      <c r="AO66" s="87">
        <f t="shared" si="9"/>
        <v>0.65</v>
      </c>
      <c r="AP66" s="87">
        <f t="shared" si="10"/>
        <v>0.60000000000000009</v>
      </c>
    </row>
    <row r="67" spans="1:42">
      <c r="A67" s="115"/>
      <c r="B67" s="1" t="s">
        <v>278</v>
      </c>
      <c r="C67" s="1">
        <v>300</v>
      </c>
      <c r="D67" s="1">
        <v>40</v>
      </c>
      <c r="E67" s="1" t="s">
        <v>496</v>
      </c>
      <c r="F67" s="1" t="s">
        <v>532</v>
      </c>
      <c r="G67" s="1">
        <v>600</v>
      </c>
      <c r="H67" s="1">
        <v>0</v>
      </c>
      <c r="I67" s="49" t="s">
        <v>42</v>
      </c>
      <c r="J67" s="60" t="s">
        <v>642</v>
      </c>
      <c r="K67" s="1"/>
      <c r="L67" s="60"/>
      <c r="M67" s="58"/>
      <c r="N67" s="117"/>
      <c r="O67" s="2" t="s">
        <v>541</v>
      </c>
      <c r="P67" s="45" t="s">
        <v>23</v>
      </c>
      <c r="Q67" s="3" t="s">
        <v>536</v>
      </c>
      <c r="R67" s="118">
        <v>0.16</v>
      </c>
      <c r="S67" s="119">
        <v>0.2</v>
      </c>
      <c r="T67" s="120">
        <v>0.39</v>
      </c>
      <c r="U67" s="118">
        <v>0.41</v>
      </c>
      <c r="V67" s="119">
        <v>0.46</v>
      </c>
      <c r="W67" s="120">
        <v>0.41</v>
      </c>
      <c r="X67" s="118">
        <v>0.34</v>
      </c>
      <c r="Y67" s="119">
        <v>0.38</v>
      </c>
      <c r="Z67" s="120">
        <v>0.5</v>
      </c>
      <c r="AA67" s="118">
        <v>0.57999999999999996</v>
      </c>
      <c r="AB67" s="119">
        <v>0.62</v>
      </c>
      <c r="AC67" s="120">
        <v>0.62</v>
      </c>
      <c r="AD67" s="118">
        <v>0.63</v>
      </c>
      <c r="AE67" s="119">
        <v>0.62</v>
      </c>
      <c r="AF67" s="120">
        <v>0.61</v>
      </c>
      <c r="AG67" s="118">
        <v>0.56999999999999995</v>
      </c>
      <c r="AH67" s="119">
        <v>0.57999999999999996</v>
      </c>
      <c r="AI67" s="121">
        <v>0.53</v>
      </c>
      <c r="AJ67" s="122"/>
      <c r="AK67" s="87">
        <f t="shared" si="11"/>
        <v>0.25</v>
      </c>
      <c r="AL67" s="87">
        <f t="shared" si="6"/>
        <v>0.45</v>
      </c>
      <c r="AM67" s="87">
        <f t="shared" si="7"/>
        <v>0.4</v>
      </c>
      <c r="AN67" s="87">
        <f t="shared" si="8"/>
        <v>0.60000000000000009</v>
      </c>
      <c r="AO67" s="87">
        <f t="shared" si="9"/>
        <v>0.60000000000000009</v>
      </c>
      <c r="AP67" s="87">
        <f t="shared" si="10"/>
        <v>0.55000000000000004</v>
      </c>
    </row>
    <row r="68" spans="1:42">
      <c r="A68" s="115"/>
      <c r="B68" s="1" t="s">
        <v>643</v>
      </c>
      <c r="C68" s="1">
        <v>300</v>
      </c>
      <c r="D68" s="1">
        <v>40</v>
      </c>
      <c r="E68" s="1" t="s">
        <v>496</v>
      </c>
      <c r="F68" s="1" t="s">
        <v>532</v>
      </c>
      <c r="G68" s="1">
        <v>600</v>
      </c>
      <c r="H68" s="1">
        <v>0</v>
      </c>
      <c r="I68" s="49" t="s">
        <v>42</v>
      </c>
      <c r="J68" s="60" t="s">
        <v>644</v>
      </c>
      <c r="K68" s="1"/>
      <c r="L68" s="60"/>
      <c r="M68" s="58"/>
      <c r="N68" s="117"/>
      <c r="O68" s="2" t="s">
        <v>549</v>
      </c>
      <c r="P68" s="45" t="s">
        <v>35</v>
      </c>
      <c r="Q68" s="3" t="s">
        <v>395</v>
      </c>
      <c r="R68" s="118">
        <v>0.17</v>
      </c>
      <c r="S68" s="119">
        <v>0.27</v>
      </c>
      <c r="T68" s="120">
        <v>0.5</v>
      </c>
      <c r="U68" s="118">
        <v>0.49</v>
      </c>
      <c r="V68" s="119">
        <v>0.55000000000000004</v>
      </c>
      <c r="W68" s="120">
        <v>0.47</v>
      </c>
      <c r="X68" s="118">
        <v>0.43</v>
      </c>
      <c r="Y68" s="119">
        <v>0.49</v>
      </c>
      <c r="Z68" s="120">
        <v>0.59</v>
      </c>
      <c r="AA68" s="118">
        <v>0.64</v>
      </c>
      <c r="AB68" s="119">
        <v>0.68</v>
      </c>
      <c r="AC68" s="120">
        <v>0.66</v>
      </c>
      <c r="AD68" s="118">
        <v>0.68</v>
      </c>
      <c r="AE68" s="119">
        <v>0.66</v>
      </c>
      <c r="AF68" s="120">
        <v>0.64</v>
      </c>
      <c r="AG68" s="118">
        <v>0.61</v>
      </c>
      <c r="AH68" s="119">
        <v>0.63</v>
      </c>
      <c r="AI68" s="121">
        <v>0.6</v>
      </c>
      <c r="AJ68" s="122"/>
      <c r="AK68" s="87">
        <f t="shared" si="11"/>
        <v>0.30000000000000004</v>
      </c>
      <c r="AL68" s="87">
        <f t="shared" si="6"/>
        <v>0.5</v>
      </c>
      <c r="AM68" s="87">
        <f t="shared" si="7"/>
        <v>0.5</v>
      </c>
      <c r="AN68" s="87">
        <f t="shared" si="8"/>
        <v>0.65</v>
      </c>
      <c r="AO68" s="87">
        <f t="shared" si="9"/>
        <v>0.65</v>
      </c>
      <c r="AP68" s="87">
        <f t="shared" si="10"/>
        <v>0.60000000000000009</v>
      </c>
    </row>
    <row r="69" spans="1:42">
      <c r="A69" s="115"/>
      <c r="B69" s="1" t="s">
        <v>645</v>
      </c>
      <c r="C69" s="1">
        <v>300</v>
      </c>
      <c r="D69" s="1">
        <v>40</v>
      </c>
      <c r="E69" s="1" t="s">
        <v>496</v>
      </c>
      <c r="F69" s="1" t="s">
        <v>584</v>
      </c>
      <c r="G69" s="1">
        <v>600</v>
      </c>
      <c r="H69" s="1">
        <v>0</v>
      </c>
      <c r="I69" s="1" t="s">
        <v>21</v>
      </c>
      <c r="J69" s="60" t="s">
        <v>644</v>
      </c>
      <c r="K69" s="1"/>
      <c r="L69" s="60"/>
      <c r="M69" s="58"/>
      <c r="N69" s="117"/>
      <c r="O69" s="2" t="s">
        <v>347</v>
      </c>
      <c r="P69" s="45" t="s">
        <v>23</v>
      </c>
      <c r="Q69" s="3" t="s">
        <v>105</v>
      </c>
      <c r="R69" s="118">
        <v>0.19</v>
      </c>
      <c r="S69" s="119">
        <v>0.33</v>
      </c>
      <c r="T69" s="120">
        <v>0.44</v>
      </c>
      <c r="U69" s="118">
        <v>0.42</v>
      </c>
      <c r="V69" s="119">
        <v>0.5</v>
      </c>
      <c r="W69" s="120">
        <v>0.42</v>
      </c>
      <c r="X69" s="118">
        <v>0.4</v>
      </c>
      <c r="Y69" s="119">
        <v>0.47</v>
      </c>
      <c r="Z69" s="120">
        <v>0.53</v>
      </c>
      <c r="AA69" s="118">
        <v>0.57999999999999996</v>
      </c>
      <c r="AB69" s="119">
        <v>0.6</v>
      </c>
      <c r="AC69" s="120">
        <v>0.6</v>
      </c>
      <c r="AD69" s="118">
        <v>0.63</v>
      </c>
      <c r="AE69" s="119">
        <v>0.61</v>
      </c>
      <c r="AF69" s="120">
        <v>0.59</v>
      </c>
      <c r="AG69" s="118">
        <v>0.56999999999999995</v>
      </c>
      <c r="AH69" s="119">
        <v>0.59</v>
      </c>
      <c r="AI69" s="121">
        <v>0.56000000000000005</v>
      </c>
      <c r="AJ69" s="122"/>
      <c r="AK69" s="87">
        <f t="shared" si="11"/>
        <v>0.30000000000000004</v>
      </c>
      <c r="AL69" s="87">
        <f t="shared" si="6"/>
        <v>0.45</v>
      </c>
      <c r="AM69" s="87">
        <f t="shared" si="7"/>
        <v>0.45</v>
      </c>
      <c r="AN69" s="87">
        <f t="shared" si="8"/>
        <v>0.60000000000000009</v>
      </c>
      <c r="AO69" s="87">
        <f t="shared" si="9"/>
        <v>0.60000000000000009</v>
      </c>
      <c r="AP69" s="87">
        <f t="shared" si="10"/>
        <v>0.55000000000000004</v>
      </c>
    </row>
    <row r="70" spans="1:42">
      <c r="A70" s="115"/>
      <c r="B70" s="1" t="s">
        <v>646</v>
      </c>
      <c r="C70" s="1">
        <v>200</v>
      </c>
      <c r="D70" s="1">
        <v>50</v>
      </c>
      <c r="E70" s="1" t="s">
        <v>496</v>
      </c>
      <c r="F70" s="1" t="s">
        <v>584</v>
      </c>
      <c r="G70" s="1">
        <v>150</v>
      </c>
      <c r="H70" s="1">
        <v>200</v>
      </c>
      <c r="I70" s="1" t="s">
        <v>21</v>
      </c>
      <c r="J70" s="60" t="s">
        <v>647</v>
      </c>
      <c r="K70" s="1"/>
      <c r="L70" s="60" t="s">
        <v>648</v>
      </c>
      <c r="M70" s="117">
        <v>1</v>
      </c>
      <c r="N70" s="117">
        <v>0.28999999999999998</v>
      </c>
      <c r="O70" s="2" t="s">
        <v>541</v>
      </c>
      <c r="P70" s="45" t="s">
        <v>23</v>
      </c>
      <c r="Q70" s="3" t="s">
        <v>536</v>
      </c>
      <c r="R70" s="118">
        <v>0.18</v>
      </c>
      <c r="S70" s="119">
        <v>0.12</v>
      </c>
      <c r="T70" s="120">
        <v>0.23</v>
      </c>
      <c r="U70" s="118">
        <v>0.25</v>
      </c>
      <c r="V70" s="119">
        <v>0.3</v>
      </c>
      <c r="W70" s="120">
        <v>0.28000000000000003</v>
      </c>
      <c r="X70" s="118">
        <v>0.28999999999999998</v>
      </c>
      <c r="Y70" s="119">
        <v>0.36</v>
      </c>
      <c r="Z70" s="120">
        <v>0.49</v>
      </c>
      <c r="AA70" s="118">
        <v>0.6</v>
      </c>
      <c r="AB70" s="119">
        <v>0.74</v>
      </c>
      <c r="AC70" s="120">
        <v>0.79</v>
      </c>
      <c r="AD70" s="118">
        <v>0.68</v>
      </c>
      <c r="AE70" s="119">
        <v>0.65</v>
      </c>
      <c r="AF70" s="120">
        <v>0.61</v>
      </c>
      <c r="AG70" s="118">
        <v>0.59</v>
      </c>
      <c r="AH70" s="119">
        <v>0.56000000000000005</v>
      </c>
      <c r="AI70" s="121">
        <v>0.51</v>
      </c>
      <c r="AJ70" s="122"/>
      <c r="AK70" s="87">
        <f t="shared" si="11"/>
        <v>0.2</v>
      </c>
      <c r="AL70" s="87">
        <f t="shared" si="6"/>
        <v>0.30000000000000004</v>
      </c>
      <c r="AM70" s="87">
        <f t="shared" si="7"/>
        <v>0.4</v>
      </c>
      <c r="AN70" s="87">
        <f t="shared" si="8"/>
        <v>0.70000000000000007</v>
      </c>
      <c r="AO70" s="87">
        <f t="shared" si="9"/>
        <v>0.65</v>
      </c>
      <c r="AP70" s="87">
        <f t="shared" si="10"/>
        <v>0.55000000000000004</v>
      </c>
    </row>
    <row r="71" spans="1:42">
      <c r="A71" s="115"/>
      <c r="B71" s="1" t="s">
        <v>649</v>
      </c>
      <c r="C71" s="1">
        <v>200</v>
      </c>
      <c r="D71" s="1">
        <v>50</v>
      </c>
      <c r="E71" s="1" t="s">
        <v>496</v>
      </c>
      <c r="F71" s="1" t="s">
        <v>584</v>
      </c>
      <c r="G71" s="1">
        <v>150</v>
      </c>
      <c r="H71" s="1">
        <v>200</v>
      </c>
      <c r="I71" s="1" t="s">
        <v>21</v>
      </c>
      <c r="J71" s="60" t="s">
        <v>650</v>
      </c>
      <c r="K71" s="1"/>
      <c r="L71" s="60" t="s">
        <v>651</v>
      </c>
      <c r="M71" s="117">
        <v>1</v>
      </c>
      <c r="N71" s="117">
        <v>0.57999999999999996</v>
      </c>
      <c r="O71" s="2" t="s">
        <v>543</v>
      </c>
      <c r="P71" s="45" t="s">
        <v>23</v>
      </c>
      <c r="Q71" s="3" t="s">
        <v>63</v>
      </c>
      <c r="R71" s="118">
        <v>0.16</v>
      </c>
      <c r="S71" s="119">
        <v>0.14000000000000001</v>
      </c>
      <c r="T71" s="120">
        <v>0.22</v>
      </c>
      <c r="U71" s="118">
        <v>0.2</v>
      </c>
      <c r="V71" s="119">
        <v>0.25</v>
      </c>
      <c r="W71" s="120">
        <v>0.23</v>
      </c>
      <c r="X71" s="118">
        <v>0.23</v>
      </c>
      <c r="Y71" s="119">
        <v>0.28999999999999998</v>
      </c>
      <c r="Z71" s="120">
        <v>0.38</v>
      </c>
      <c r="AA71" s="118">
        <v>0.49</v>
      </c>
      <c r="AB71" s="119">
        <v>0.66</v>
      </c>
      <c r="AC71" s="120">
        <v>0.76</v>
      </c>
      <c r="AD71" s="118">
        <v>0.67</v>
      </c>
      <c r="AE71" s="119">
        <v>0.62</v>
      </c>
      <c r="AF71" s="120">
        <v>0.59</v>
      </c>
      <c r="AG71" s="118">
        <v>0.56999999999999995</v>
      </c>
      <c r="AH71" s="119">
        <v>0.54</v>
      </c>
      <c r="AI71" s="121">
        <v>0.5</v>
      </c>
      <c r="AJ71" s="122"/>
      <c r="AK71" s="87">
        <f t="shared" si="11"/>
        <v>0.15000000000000002</v>
      </c>
      <c r="AL71" s="87">
        <f t="shared" si="6"/>
        <v>0.25</v>
      </c>
      <c r="AM71" s="87">
        <f t="shared" si="7"/>
        <v>0.30000000000000004</v>
      </c>
      <c r="AN71" s="87">
        <f t="shared" si="8"/>
        <v>0.65</v>
      </c>
      <c r="AO71" s="87">
        <f t="shared" si="9"/>
        <v>0.65</v>
      </c>
      <c r="AP71" s="87">
        <f t="shared" si="10"/>
        <v>0.55000000000000004</v>
      </c>
    </row>
    <row r="72" spans="1:42">
      <c r="A72" s="115"/>
      <c r="B72" s="1" t="s">
        <v>652</v>
      </c>
      <c r="C72" s="1">
        <v>150</v>
      </c>
      <c r="D72" s="1">
        <v>50</v>
      </c>
      <c r="E72" s="1" t="s">
        <v>496</v>
      </c>
      <c r="F72" s="1" t="s">
        <v>584</v>
      </c>
      <c r="G72" s="1">
        <v>150</v>
      </c>
      <c r="H72" s="1">
        <v>225</v>
      </c>
      <c r="I72" s="1" t="s">
        <v>21</v>
      </c>
      <c r="J72" s="60" t="s">
        <v>647</v>
      </c>
      <c r="K72" s="1"/>
      <c r="L72" s="60" t="s">
        <v>648</v>
      </c>
      <c r="M72" s="117">
        <v>1</v>
      </c>
      <c r="N72" s="117">
        <v>0.39</v>
      </c>
      <c r="O72" s="2" t="s">
        <v>369</v>
      </c>
      <c r="P72" s="45" t="s">
        <v>23</v>
      </c>
      <c r="Q72" s="3" t="s">
        <v>536</v>
      </c>
      <c r="R72" s="118">
        <v>0.2</v>
      </c>
      <c r="S72" s="119">
        <v>0.12</v>
      </c>
      <c r="T72" s="120">
        <v>0.21</v>
      </c>
      <c r="U72" s="118">
        <v>0.25</v>
      </c>
      <c r="V72" s="119">
        <v>0.3</v>
      </c>
      <c r="W72" s="120">
        <v>0.27</v>
      </c>
      <c r="X72" s="118">
        <v>0.28000000000000003</v>
      </c>
      <c r="Y72" s="119">
        <v>0.36</v>
      </c>
      <c r="Z72" s="120">
        <v>0.53</v>
      </c>
      <c r="AA72" s="118">
        <v>0.64</v>
      </c>
      <c r="AB72" s="119">
        <v>0.72</v>
      </c>
      <c r="AC72" s="120">
        <v>0.79</v>
      </c>
      <c r="AD72" s="118">
        <v>0.73</v>
      </c>
      <c r="AE72" s="119">
        <v>0.67</v>
      </c>
      <c r="AF72" s="120">
        <v>0.67</v>
      </c>
      <c r="AG72" s="118">
        <v>0.64</v>
      </c>
      <c r="AH72" s="119">
        <v>0.57999999999999996</v>
      </c>
      <c r="AI72" s="121">
        <v>0.53</v>
      </c>
      <c r="AJ72" s="122"/>
      <c r="AK72" s="87">
        <f t="shared" si="11"/>
        <v>0.2</v>
      </c>
      <c r="AL72" s="87">
        <f t="shared" si="6"/>
        <v>0.25</v>
      </c>
      <c r="AM72" s="87">
        <f t="shared" si="7"/>
        <v>0.4</v>
      </c>
      <c r="AN72" s="87">
        <f t="shared" si="8"/>
        <v>0.70000000000000007</v>
      </c>
      <c r="AO72" s="87">
        <f t="shared" si="9"/>
        <v>0.70000000000000007</v>
      </c>
      <c r="AP72" s="87">
        <f t="shared" si="10"/>
        <v>0.60000000000000009</v>
      </c>
    </row>
    <row r="73" spans="1:42" ht="24">
      <c r="A73" s="115"/>
      <c r="B73" s="1" t="s">
        <v>653</v>
      </c>
      <c r="C73" s="1">
        <v>150</v>
      </c>
      <c r="D73" s="1">
        <v>50</v>
      </c>
      <c r="E73" s="1" t="s">
        <v>496</v>
      </c>
      <c r="F73" s="1" t="s">
        <v>584</v>
      </c>
      <c r="G73" s="1">
        <v>150</v>
      </c>
      <c r="H73" s="1">
        <v>225</v>
      </c>
      <c r="I73" s="1" t="s">
        <v>21</v>
      </c>
      <c r="J73" s="60" t="s">
        <v>654</v>
      </c>
      <c r="K73" s="1"/>
      <c r="L73" s="60" t="s">
        <v>655</v>
      </c>
      <c r="M73" s="117">
        <v>0.5</v>
      </c>
      <c r="N73" s="117">
        <v>0.39</v>
      </c>
      <c r="O73" s="2" t="s">
        <v>541</v>
      </c>
      <c r="P73" s="45" t="s">
        <v>23</v>
      </c>
      <c r="Q73" s="3" t="s">
        <v>105</v>
      </c>
      <c r="R73" s="118">
        <v>0.17</v>
      </c>
      <c r="S73" s="119">
        <v>0.16</v>
      </c>
      <c r="T73" s="120">
        <v>0.26</v>
      </c>
      <c r="U73" s="118">
        <v>0.28000000000000003</v>
      </c>
      <c r="V73" s="119">
        <v>0.33</v>
      </c>
      <c r="W73" s="120">
        <v>0.28999999999999998</v>
      </c>
      <c r="X73" s="118">
        <v>0.32</v>
      </c>
      <c r="Y73" s="119">
        <v>0.42</v>
      </c>
      <c r="Z73" s="120">
        <v>0.62</v>
      </c>
      <c r="AA73" s="118">
        <v>0.7</v>
      </c>
      <c r="AB73" s="119">
        <v>0.76</v>
      </c>
      <c r="AC73" s="120">
        <v>0.79</v>
      </c>
      <c r="AD73" s="118">
        <v>0.76</v>
      </c>
      <c r="AE73" s="119">
        <v>0.71</v>
      </c>
      <c r="AF73" s="120">
        <v>0.67</v>
      </c>
      <c r="AG73" s="118">
        <v>0.65</v>
      </c>
      <c r="AH73" s="119">
        <v>0.62</v>
      </c>
      <c r="AI73" s="121">
        <v>0.57999999999999996</v>
      </c>
      <c r="AJ73" s="122"/>
      <c r="AK73" s="87">
        <f t="shared" si="11"/>
        <v>0.2</v>
      </c>
      <c r="AL73" s="87">
        <f t="shared" si="6"/>
        <v>0.30000000000000004</v>
      </c>
      <c r="AM73" s="87">
        <f t="shared" si="7"/>
        <v>0.45</v>
      </c>
      <c r="AN73" s="87">
        <f t="shared" si="8"/>
        <v>0.75</v>
      </c>
      <c r="AO73" s="87">
        <f t="shared" si="9"/>
        <v>0.70000000000000007</v>
      </c>
      <c r="AP73" s="87">
        <f t="shared" si="10"/>
        <v>0.60000000000000009</v>
      </c>
    </row>
    <row r="74" spans="1:42">
      <c r="A74" s="115"/>
      <c r="B74" s="1" t="s">
        <v>656</v>
      </c>
      <c r="C74" s="1">
        <v>300</v>
      </c>
      <c r="D74" s="1">
        <v>40</v>
      </c>
      <c r="E74" s="1" t="s">
        <v>496</v>
      </c>
      <c r="F74" s="1" t="s">
        <v>584</v>
      </c>
      <c r="G74" s="1">
        <v>600</v>
      </c>
      <c r="H74" s="1">
        <v>0</v>
      </c>
      <c r="I74" s="1" t="s">
        <v>21</v>
      </c>
      <c r="J74" s="60" t="s">
        <v>657</v>
      </c>
      <c r="K74" s="1"/>
      <c r="L74" s="60" t="s">
        <v>648</v>
      </c>
      <c r="M74" s="117">
        <v>1</v>
      </c>
      <c r="N74" s="127">
        <v>0.19</v>
      </c>
      <c r="O74" s="2" t="s">
        <v>369</v>
      </c>
      <c r="P74" s="45" t="s">
        <v>23</v>
      </c>
      <c r="Q74" s="3" t="s">
        <v>586</v>
      </c>
      <c r="R74" s="118">
        <v>0.11</v>
      </c>
      <c r="S74" s="119">
        <v>0.11</v>
      </c>
      <c r="T74" s="120">
        <v>0.21</v>
      </c>
      <c r="U74" s="118">
        <v>0.28000000000000003</v>
      </c>
      <c r="V74" s="119">
        <v>0.34</v>
      </c>
      <c r="W74" s="120">
        <v>0.31</v>
      </c>
      <c r="X74" s="118">
        <v>0.31</v>
      </c>
      <c r="Y74" s="119">
        <v>0.34</v>
      </c>
      <c r="Z74" s="120">
        <v>0.41</v>
      </c>
      <c r="AA74" s="118">
        <v>0.46</v>
      </c>
      <c r="AB74" s="119">
        <v>0.48</v>
      </c>
      <c r="AC74" s="120">
        <v>0.51</v>
      </c>
      <c r="AD74" s="118">
        <v>0.51</v>
      </c>
      <c r="AE74" s="119">
        <v>0.51</v>
      </c>
      <c r="AF74" s="120">
        <v>0.48</v>
      </c>
      <c r="AG74" s="118">
        <v>0.45</v>
      </c>
      <c r="AH74" s="119">
        <v>0.45</v>
      </c>
      <c r="AI74" s="121">
        <v>0.4</v>
      </c>
      <c r="AJ74" s="122"/>
      <c r="AK74" s="87">
        <f t="shared" si="11"/>
        <v>0.15000000000000002</v>
      </c>
      <c r="AL74" s="87">
        <f t="shared" si="6"/>
        <v>0.30000000000000004</v>
      </c>
      <c r="AM74" s="87">
        <f t="shared" si="7"/>
        <v>0.35000000000000003</v>
      </c>
      <c r="AN74" s="87">
        <f t="shared" si="8"/>
        <v>0.5</v>
      </c>
      <c r="AO74" s="87">
        <f t="shared" si="9"/>
        <v>0.5</v>
      </c>
      <c r="AP74" s="87">
        <f t="shared" si="10"/>
        <v>0.45</v>
      </c>
    </row>
    <row r="75" spans="1:42">
      <c r="A75" s="115"/>
      <c r="B75" s="1" t="s">
        <v>658</v>
      </c>
      <c r="C75" s="1">
        <v>300</v>
      </c>
      <c r="D75" s="1">
        <v>40</v>
      </c>
      <c r="E75" s="1" t="s">
        <v>496</v>
      </c>
      <c r="F75" s="1" t="s">
        <v>532</v>
      </c>
      <c r="G75" s="1">
        <v>600</v>
      </c>
      <c r="H75" s="1">
        <v>0</v>
      </c>
      <c r="I75" s="49" t="s">
        <v>42</v>
      </c>
      <c r="J75" s="60" t="s">
        <v>659</v>
      </c>
      <c r="K75" s="1"/>
      <c r="L75" s="60"/>
      <c r="M75" s="58"/>
      <c r="N75" s="117"/>
      <c r="O75" s="2" t="s">
        <v>347</v>
      </c>
      <c r="P75" s="45" t="s">
        <v>23</v>
      </c>
      <c r="Q75" s="3" t="s">
        <v>105</v>
      </c>
      <c r="R75" s="118">
        <v>0.18</v>
      </c>
      <c r="S75" s="119">
        <v>0.24</v>
      </c>
      <c r="T75" s="120">
        <v>0.46</v>
      </c>
      <c r="U75" s="118">
        <v>0.47</v>
      </c>
      <c r="V75" s="119">
        <v>0.46</v>
      </c>
      <c r="W75" s="120">
        <v>0.46</v>
      </c>
      <c r="X75" s="118">
        <v>0.43</v>
      </c>
      <c r="Y75" s="119">
        <v>0.4</v>
      </c>
      <c r="Z75" s="120">
        <v>0.52</v>
      </c>
      <c r="AA75" s="118">
        <v>0.6</v>
      </c>
      <c r="AB75" s="119">
        <v>0.62</v>
      </c>
      <c r="AC75" s="120">
        <v>0.61</v>
      </c>
      <c r="AD75" s="118">
        <v>0.61</v>
      </c>
      <c r="AE75" s="119">
        <v>0.63</v>
      </c>
      <c r="AF75" s="120">
        <v>0.61</v>
      </c>
      <c r="AG75" s="118">
        <v>0.57999999999999996</v>
      </c>
      <c r="AH75" s="119">
        <v>0.59</v>
      </c>
      <c r="AI75" s="121">
        <v>0.56000000000000005</v>
      </c>
      <c r="AJ75" s="122"/>
      <c r="AK75" s="87">
        <f t="shared" si="11"/>
        <v>0.30000000000000004</v>
      </c>
      <c r="AL75" s="87">
        <f t="shared" si="6"/>
        <v>0.45</v>
      </c>
      <c r="AM75" s="87">
        <f t="shared" si="7"/>
        <v>0.45</v>
      </c>
      <c r="AN75" s="87">
        <f t="shared" si="8"/>
        <v>0.60000000000000009</v>
      </c>
      <c r="AO75" s="87">
        <f t="shared" si="9"/>
        <v>0.60000000000000009</v>
      </c>
      <c r="AP75" s="87">
        <f t="shared" si="10"/>
        <v>0.60000000000000009</v>
      </c>
    </row>
    <row r="76" spans="1:42">
      <c r="A76" s="115"/>
      <c r="B76" s="1" t="s">
        <v>660</v>
      </c>
      <c r="C76" s="1">
        <v>300</v>
      </c>
      <c r="D76" s="1">
        <v>40</v>
      </c>
      <c r="E76" s="1" t="s">
        <v>496</v>
      </c>
      <c r="F76" s="1" t="s">
        <v>584</v>
      </c>
      <c r="G76" s="1">
        <v>600</v>
      </c>
      <c r="H76" s="1">
        <v>0</v>
      </c>
      <c r="I76" s="1" t="s">
        <v>21</v>
      </c>
      <c r="J76" s="60" t="s">
        <v>659</v>
      </c>
      <c r="K76" s="1"/>
      <c r="L76" s="60"/>
      <c r="M76" s="58"/>
      <c r="N76" s="117"/>
      <c r="O76" s="2" t="s">
        <v>347</v>
      </c>
      <c r="P76" s="45" t="s">
        <v>23</v>
      </c>
      <c r="Q76" s="3" t="s">
        <v>105</v>
      </c>
      <c r="R76" s="118">
        <v>0.19</v>
      </c>
      <c r="S76" s="119">
        <v>0.3</v>
      </c>
      <c r="T76" s="120">
        <v>0.54</v>
      </c>
      <c r="U76" s="118">
        <v>0.52</v>
      </c>
      <c r="V76" s="119">
        <v>0.56000000000000005</v>
      </c>
      <c r="W76" s="120">
        <v>0.51</v>
      </c>
      <c r="X76" s="118">
        <v>0.44</v>
      </c>
      <c r="Y76" s="119">
        <v>0.44</v>
      </c>
      <c r="Z76" s="120">
        <v>0.53</v>
      </c>
      <c r="AA76" s="118">
        <v>0.61</v>
      </c>
      <c r="AB76" s="119">
        <v>0.63</v>
      </c>
      <c r="AC76" s="120">
        <v>0.63</v>
      </c>
      <c r="AD76" s="118">
        <v>0.63</v>
      </c>
      <c r="AE76" s="119">
        <v>0.62</v>
      </c>
      <c r="AF76" s="120">
        <v>0.57999999999999996</v>
      </c>
      <c r="AG76" s="118">
        <v>0.55000000000000004</v>
      </c>
      <c r="AH76" s="119">
        <v>0.53</v>
      </c>
      <c r="AI76" s="121">
        <v>0.49</v>
      </c>
      <c r="AJ76" s="122"/>
      <c r="AK76" s="87">
        <f t="shared" si="11"/>
        <v>0.35000000000000003</v>
      </c>
      <c r="AL76" s="87">
        <f t="shared" si="6"/>
        <v>0.55000000000000004</v>
      </c>
      <c r="AM76" s="87">
        <f t="shared" si="7"/>
        <v>0.45</v>
      </c>
      <c r="AN76" s="87">
        <f t="shared" si="8"/>
        <v>0.60000000000000009</v>
      </c>
      <c r="AO76" s="87">
        <f t="shared" si="9"/>
        <v>0.60000000000000009</v>
      </c>
      <c r="AP76" s="87">
        <f t="shared" si="10"/>
        <v>0.5</v>
      </c>
    </row>
    <row r="77" spans="1:42">
      <c r="A77" s="115"/>
      <c r="B77" s="115"/>
      <c r="C77" s="1"/>
      <c r="D77" s="1"/>
      <c r="E77" s="1"/>
      <c r="F77" s="1"/>
      <c r="G77" s="1"/>
      <c r="H77" s="1"/>
      <c r="I77" s="1"/>
      <c r="J77" s="1"/>
      <c r="K77" s="1"/>
      <c r="L77" s="1"/>
      <c r="M77" s="117"/>
      <c r="N77" s="117"/>
      <c r="O77" s="2"/>
      <c r="P77" s="45"/>
      <c r="Q77" s="3"/>
      <c r="R77" s="118"/>
      <c r="S77" s="119"/>
      <c r="T77" s="120"/>
      <c r="U77" s="118"/>
      <c r="V77" s="119"/>
      <c r="W77" s="120"/>
      <c r="X77" s="118"/>
      <c r="Y77" s="119"/>
      <c r="Z77" s="120"/>
      <c r="AA77" s="118"/>
      <c r="AB77" s="119"/>
      <c r="AC77" s="120"/>
      <c r="AD77" s="118"/>
      <c r="AE77" s="119"/>
      <c r="AF77" s="120"/>
      <c r="AG77" s="118"/>
      <c r="AH77" s="119"/>
      <c r="AI77" s="121"/>
      <c r="AJ77" s="122"/>
      <c r="AK77" s="87"/>
      <c r="AL77" s="87"/>
      <c r="AM77" s="87"/>
      <c r="AN77" s="87"/>
      <c r="AO77" s="87"/>
      <c r="AP77" s="87"/>
    </row>
    <row r="78" spans="1:42">
      <c r="R78" s="94"/>
      <c r="S78" s="93"/>
      <c r="T78" s="93"/>
      <c r="U78" s="94"/>
      <c r="V78" s="93"/>
      <c r="W78" s="93"/>
      <c r="X78" s="94"/>
      <c r="Y78" s="93"/>
      <c r="Z78" s="93"/>
      <c r="AA78" s="94"/>
      <c r="AB78" s="93"/>
      <c r="AC78" s="93"/>
      <c r="AD78" s="94"/>
      <c r="AE78" s="93"/>
      <c r="AF78" s="93"/>
      <c r="AG78" s="94"/>
      <c r="AH78" s="93"/>
      <c r="AI78" s="95"/>
    </row>
    <row r="79" spans="1:42">
      <c r="R79" s="94"/>
      <c r="S79" s="93"/>
      <c r="T79" s="93"/>
      <c r="U79" s="94"/>
      <c r="V79" s="93"/>
      <c r="W79" s="93"/>
      <c r="X79" s="94"/>
      <c r="Y79" s="93"/>
      <c r="Z79" s="93"/>
      <c r="AA79" s="94"/>
      <c r="AB79" s="93"/>
      <c r="AC79" s="93"/>
      <c r="AD79" s="94"/>
      <c r="AE79" s="93"/>
      <c r="AF79" s="93"/>
      <c r="AG79" s="94"/>
      <c r="AH79" s="93"/>
      <c r="AI79" s="95"/>
    </row>
    <row r="80" spans="1:42">
      <c r="R80" s="94"/>
      <c r="S80" s="93"/>
      <c r="T80" s="93"/>
      <c r="U80" s="94"/>
      <c r="V80" s="93"/>
      <c r="W80" s="93"/>
      <c r="X80" s="94"/>
      <c r="Y80" s="93"/>
      <c r="Z80" s="93"/>
      <c r="AA80" s="94"/>
      <c r="AB80" s="93"/>
      <c r="AC80" s="93"/>
      <c r="AD80" s="94"/>
      <c r="AE80" s="93"/>
      <c r="AF80" s="93"/>
      <c r="AG80" s="94"/>
      <c r="AH80" s="93"/>
      <c r="AI80" s="95"/>
    </row>
    <row r="81" spans="18:35">
      <c r="R81" s="94"/>
      <c r="S81" s="93"/>
      <c r="T81" s="93"/>
      <c r="U81" s="94"/>
      <c r="V81" s="93"/>
      <c r="W81" s="93"/>
      <c r="X81" s="94"/>
      <c r="Y81" s="93"/>
      <c r="Z81" s="93"/>
      <c r="AA81" s="94"/>
      <c r="AB81" s="93"/>
      <c r="AC81" s="93"/>
      <c r="AD81" s="94"/>
      <c r="AE81" s="93"/>
      <c r="AF81" s="93"/>
      <c r="AG81" s="94"/>
      <c r="AH81" s="93"/>
      <c r="AI81" s="95"/>
    </row>
    <row r="82" spans="18:35">
      <c r="R82" s="94"/>
      <c r="S82" s="93"/>
      <c r="T82" s="93"/>
      <c r="U82" s="94"/>
      <c r="V82" s="93"/>
      <c r="W82" s="93"/>
      <c r="X82" s="94"/>
      <c r="Y82" s="93"/>
      <c r="Z82" s="93"/>
      <c r="AA82" s="94"/>
      <c r="AB82" s="93"/>
      <c r="AC82" s="93"/>
      <c r="AD82" s="94"/>
      <c r="AE82" s="93"/>
      <c r="AF82" s="93"/>
      <c r="AG82" s="94"/>
      <c r="AH82" s="93"/>
      <c r="AI82" s="95"/>
    </row>
    <row r="83" spans="18:35">
      <c r="R83" s="94"/>
      <c r="S83" s="93"/>
      <c r="T83" s="93"/>
      <c r="U83" s="94"/>
      <c r="V83" s="93"/>
      <c r="W83" s="93"/>
      <c r="X83" s="94"/>
      <c r="Y83" s="93"/>
      <c r="Z83" s="93"/>
      <c r="AA83" s="94"/>
      <c r="AB83" s="93"/>
      <c r="AC83" s="93"/>
      <c r="AD83" s="94"/>
      <c r="AE83" s="93"/>
      <c r="AF83" s="93"/>
      <c r="AG83" s="94"/>
      <c r="AH83" s="93"/>
      <c r="AI83" s="95"/>
    </row>
    <row r="84" spans="18:35">
      <c r="R84" s="94"/>
      <c r="S84" s="93"/>
      <c r="T84" s="93"/>
      <c r="U84" s="94"/>
      <c r="V84" s="93"/>
      <c r="W84" s="93"/>
      <c r="X84" s="94"/>
      <c r="Y84" s="93"/>
      <c r="Z84" s="93"/>
      <c r="AA84" s="94"/>
      <c r="AB84" s="93"/>
      <c r="AC84" s="93"/>
      <c r="AD84" s="94"/>
      <c r="AE84" s="93"/>
      <c r="AF84" s="93"/>
      <c r="AG84" s="94"/>
      <c r="AH84" s="93"/>
      <c r="AI84" s="95"/>
    </row>
    <row r="85" spans="18:35">
      <c r="R85" s="94"/>
      <c r="S85" s="93"/>
      <c r="T85" s="93"/>
      <c r="U85" s="94"/>
      <c r="V85" s="93"/>
      <c r="W85" s="93"/>
      <c r="X85" s="94"/>
      <c r="Y85" s="93"/>
      <c r="Z85" s="93"/>
      <c r="AA85" s="94"/>
      <c r="AB85" s="93"/>
      <c r="AC85" s="93"/>
      <c r="AD85" s="94"/>
      <c r="AE85" s="93"/>
      <c r="AF85" s="93"/>
      <c r="AG85" s="94"/>
      <c r="AH85" s="93"/>
      <c r="AI85" s="95"/>
    </row>
    <row r="86" spans="18:35">
      <c r="R86" s="94"/>
      <c r="S86" s="93"/>
      <c r="T86" s="93"/>
      <c r="U86" s="94"/>
      <c r="V86" s="93"/>
      <c r="W86" s="93"/>
      <c r="X86" s="94"/>
      <c r="Y86" s="93"/>
      <c r="Z86" s="93"/>
      <c r="AA86" s="94"/>
      <c r="AB86" s="93"/>
      <c r="AC86" s="93"/>
      <c r="AD86" s="94"/>
      <c r="AE86" s="93"/>
      <c r="AF86" s="93"/>
      <c r="AG86" s="94"/>
      <c r="AH86" s="93"/>
      <c r="AI86" s="95"/>
    </row>
    <row r="87" spans="18:35">
      <c r="R87" s="94"/>
      <c r="S87" s="93"/>
      <c r="T87" s="93"/>
      <c r="U87" s="94"/>
      <c r="V87" s="93"/>
      <c r="W87" s="93"/>
      <c r="X87" s="94"/>
      <c r="Y87" s="93"/>
      <c r="Z87" s="93"/>
      <c r="AA87" s="94"/>
      <c r="AB87" s="93"/>
      <c r="AC87" s="93"/>
      <c r="AD87" s="94"/>
      <c r="AE87" s="93"/>
      <c r="AF87" s="93"/>
      <c r="AG87" s="94"/>
      <c r="AH87" s="93"/>
      <c r="AI87" s="95"/>
    </row>
    <row r="88" spans="18:35">
      <c r="R88" s="94"/>
      <c r="S88" s="93"/>
      <c r="T88" s="93"/>
      <c r="U88" s="94"/>
      <c r="V88" s="93"/>
      <c r="W88" s="93"/>
      <c r="X88" s="94"/>
      <c r="Y88" s="93"/>
      <c r="Z88" s="93"/>
      <c r="AA88" s="94"/>
      <c r="AB88" s="93"/>
      <c r="AC88" s="93"/>
      <c r="AD88" s="94"/>
      <c r="AE88" s="93"/>
      <c r="AF88" s="93"/>
      <c r="AG88" s="94"/>
      <c r="AH88" s="93"/>
      <c r="AI88" s="95"/>
    </row>
  </sheetData>
  <autoFilter ref="A2:AP77" xr:uid="{95F2972C-9049-4370-8F2B-7ACD9BE18B6B}"/>
  <mergeCells count="2">
    <mergeCell ref="R1:AI1"/>
    <mergeCell ref="AK1:AP1"/>
  </mergeCells>
  <conditionalFormatting sqref="B67">
    <cfRule type="duplicateValues" dxfId="18" priority="2" stopIfTrue="1"/>
  </conditionalFormatting>
  <conditionalFormatting sqref="B1:B1048576">
    <cfRule type="duplicateValues" dxfId="17" priority="1" stopIfTrue="1"/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082E1-983E-49DD-AA18-4DC5BEE033E7}">
  <sheetPr codeName="Tabelle7"/>
  <dimension ref="A1:BI34"/>
  <sheetViews>
    <sheetView zoomScaleNormal="100" workbookViewId="0">
      <pane xSplit="3" ySplit="2" topLeftCell="D3" activePane="bottomRight" state="frozen"/>
      <selection pane="topRight" activeCell="H1" sqref="H1"/>
      <selection pane="bottomLeft" activeCell="A3" sqref="A3"/>
      <selection pane="bottomRight" activeCell="G32" sqref="G32"/>
    </sheetView>
  </sheetViews>
  <sheetFormatPr baseColWidth="10" defaultRowHeight="12.75"/>
  <cols>
    <col min="1" max="2" width="11.42578125" style="71"/>
    <col min="3" max="3" width="27.5703125" style="71" bestFit="1" customWidth="1"/>
    <col min="4" max="6" width="11.42578125" style="71"/>
    <col min="7" max="7" width="41.140625" style="71" customWidth="1"/>
    <col min="8" max="14" width="11.42578125" style="71"/>
    <col min="15" max="24" width="4" style="71" bestFit="1" customWidth="1"/>
    <col min="25" max="32" width="4.42578125" style="71" bestFit="1" customWidth="1"/>
    <col min="33" max="33" width="2" style="133" customWidth="1"/>
    <col min="34" max="36" width="4" style="71" bestFit="1" customWidth="1"/>
    <col min="37" max="39" width="4.42578125" style="71" bestFit="1" customWidth="1"/>
    <col min="40" max="40" width="2" style="133" customWidth="1"/>
    <col min="41" max="50" width="4" style="71" bestFit="1" customWidth="1"/>
    <col min="51" max="58" width="4.42578125" style="71" bestFit="1" customWidth="1"/>
    <col min="59" max="59" width="6.7109375" style="71" customWidth="1"/>
    <col min="60" max="16384" width="11.42578125" style="71"/>
  </cols>
  <sheetData>
    <row r="1" spans="1:61">
      <c r="O1" s="131" t="s">
        <v>661</v>
      </c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2"/>
      <c r="AH1" s="134" t="s">
        <v>662</v>
      </c>
      <c r="AI1" s="135"/>
      <c r="AJ1" s="135"/>
      <c r="AK1" s="135"/>
      <c r="AL1" s="135"/>
      <c r="AM1" s="136"/>
      <c r="AO1" s="137" t="s">
        <v>663</v>
      </c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</row>
    <row r="2" spans="1:61" s="31" customFormat="1" ht="13.5" customHeight="1">
      <c r="A2" s="1" t="s">
        <v>2</v>
      </c>
      <c r="B2" s="19" t="s">
        <v>664</v>
      </c>
      <c r="C2" s="45" t="s">
        <v>3</v>
      </c>
      <c r="D2" s="19" t="s">
        <v>5</v>
      </c>
      <c r="E2" s="10" t="s">
        <v>6</v>
      </c>
      <c r="F2" s="10" t="s">
        <v>7</v>
      </c>
      <c r="G2" s="106" t="s">
        <v>8</v>
      </c>
      <c r="H2" s="106" t="s">
        <v>665</v>
      </c>
      <c r="I2" s="106" t="s">
        <v>666</v>
      </c>
      <c r="J2" s="106" t="s">
        <v>667</v>
      </c>
      <c r="K2" s="106" t="s">
        <v>668</v>
      </c>
      <c r="L2" s="10" t="s">
        <v>13</v>
      </c>
      <c r="M2" s="10" t="s">
        <v>14</v>
      </c>
      <c r="N2" s="10" t="s">
        <v>12</v>
      </c>
      <c r="O2" s="139">
        <v>100</v>
      </c>
      <c r="P2" s="139">
        <v>125</v>
      </c>
      <c r="Q2" s="139">
        <v>160</v>
      </c>
      <c r="R2" s="139">
        <v>200</v>
      </c>
      <c r="S2" s="139">
        <v>250</v>
      </c>
      <c r="T2" s="139">
        <v>315</v>
      </c>
      <c r="U2" s="139">
        <v>400</v>
      </c>
      <c r="V2" s="139">
        <v>500</v>
      </c>
      <c r="W2" s="139">
        <v>630</v>
      </c>
      <c r="X2" s="139">
        <v>800</v>
      </c>
      <c r="Y2" s="139">
        <v>1000</v>
      </c>
      <c r="Z2" s="139">
        <v>1250</v>
      </c>
      <c r="AA2" s="139">
        <v>1600</v>
      </c>
      <c r="AB2" s="139">
        <v>2000</v>
      </c>
      <c r="AC2" s="139">
        <v>2500</v>
      </c>
      <c r="AD2" s="139">
        <v>3150</v>
      </c>
      <c r="AE2" s="139">
        <v>4000</v>
      </c>
      <c r="AF2" s="139">
        <v>5000</v>
      </c>
      <c r="AG2" s="133"/>
      <c r="AH2" s="139">
        <v>125</v>
      </c>
      <c r="AI2" s="139">
        <v>250</v>
      </c>
      <c r="AJ2" s="139">
        <v>500</v>
      </c>
      <c r="AK2" s="139">
        <v>1000</v>
      </c>
      <c r="AL2" s="139">
        <v>2000</v>
      </c>
      <c r="AM2" s="139">
        <v>4000</v>
      </c>
      <c r="AN2" s="133"/>
      <c r="AO2" s="139">
        <v>100</v>
      </c>
      <c r="AP2" s="139">
        <v>125</v>
      </c>
      <c r="AQ2" s="139">
        <v>160</v>
      </c>
      <c r="AR2" s="139">
        <v>200</v>
      </c>
      <c r="AS2" s="139">
        <v>250</v>
      </c>
      <c r="AT2" s="139">
        <v>315</v>
      </c>
      <c r="AU2" s="139">
        <v>400</v>
      </c>
      <c r="AV2" s="139">
        <v>500</v>
      </c>
      <c r="AW2" s="139">
        <v>630</v>
      </c>
      <c r="AX2" s="139">
        <v>800</v>
      </c>
      <c r="AY2" s="139">
        <v>1000</v>
      </c>
      <c r="AZ2" s="139">
        <v>1250</v>
      </c>
      <c r="BA2" s="139">
        <v>1600</v>
      </c>
      <c r="BB2" s="139">
        <v>2000</v>
      </c>
      <c r="BC2" s="139">
        <v>2500</v>
      </c>
      <c r="BD2" s="139">
        <v>3150</v>
      </c>
      <c r="BE2" s="139">
        <v>4000</v>
      </c>
      <c r="BF2" s="139">
        <v>5000</v>
      </c>
      <c r="BG2" s="139"/>
      <c r="BH2" s="1" t="s">
        <v>664</v>
      </c>
      <c r="BI2" s="140" t="s">
        <v>669</v>
      </c>
    </row>
    <row r="3" spans="1:61" s="1" customFormat="1" ht="12">
      <c r="A3" s="1" t="s">
        <v>670</v>
      </c>
      <c r="B3" s="19" t="s">
        <v>671</v>
      </c>
      <c r="C3" s="20" t="s">
        <v>672</v>
      </c>
      <c r="D3" s="20" t="s">
        <v>98</v>
      </c>
      <c r="E3" s="141">
        <v>100</v>
      </c>
      <c r="F3" s="22" t="s">
        <v>42</v>
      </c>
      <c r="G3" s="41" t="s">
        <v>673</v>
      </c>
      <c r="H3" s="142">
        <v>100</v>
      </c>
      <c r="I3" s="142">
        <v>1000</v>
      </c>
      <c r="J3" s="143" t="s">
        <v>57</v>
      </c>
      <c r="K3" s="143">
        <v>7.48</v>
      </c>
      <c r="L3" s="32" t="s">
        <v>35</v>
      </c>
      <c r="M3" s="22" t="s">
        <v>46</v>
      </c>
      <c r="N3" s="1" t="s">
        <v>266</v>
      </c>
      <c r="O3" s="35">
        <v>0.32</v>
      </c>
      <c r="P3" s="35">
        <v>0.4</v>
      </c>
      <c r="Q3" s="35">
        <v>0.52</v>
      </c>
      <c r="R3" s="35">
        <v>0.56000000000000005</v>
      </c>
      <c r="S3" s="35">
        <v>0.67</v>
      </c>
      <c r="T3" s="35">
        <v>0.7</v>
      </c>
      <c r="U3" s="35">
        <v>0.74</v>
      </c>
      <c r="V3" s="35">
        <v>0.76</v>
      </c>
      <c r="W3" s="35">
        <v>0.73</v>
      </c>
      <c r="X3" s="35">
        <v>0.72</v>
      </c>
      <c r="Y3" s="35">
        <v>0.69</v>
      </c>
      <c r="Z3" s="35">
        <v>0.62</v>
      </c>
      <c r="AA3" s="35">
        <v>0.59</v>
      </c>
      <c r="AB3" s="35">
        <v>0.63</v>
      </c>
      <c r="AC3" s="35">
        <v>0.62</v>
      </c>
      <c r="AD3" s="35">
        <v>0.56999999999999995</v>
      </c>
      <c r="AE3" s="35">
        <v>0.54</v>
      </c>
      <c r="AF3" s="35">
        <v>0.51</v>
      </c>
      <c r="AG3" s="133"/>
      <c r="AH3" s="35">
        <f>IF(AVERAGE(O3:Q3)&lt;1.01,ROUND(AVERAGE(O3:Q3)/0.05,0)*0.05,1)</f>
        <v>0.4</v>
      </c>
      <c r="AI3" s="35">
        <f t="shared" ref="AI3:AI20" si="0">IF(AVERAGE(R3:T3)&lt;1.01,ROUND(AVERAGE(R3:T3)/0.05,0)*0.05,1)</f>
        <v>0.65</v>
      </c>
      <c r="AJ3" s="35">
        <f t="shared" ref="AJ3:AJ34" si="1">IF(AVERAGE(U3:W3)&lt;1.01,ROUND(AVERAGE(U3:W3)/0.05,0)*0.05,1)</f>
        <v>0.75</v>
      </c>
      <c r="AK3" s="35">
        <f t="shared" ref="AK3:AK34" si="2">IF(AVERAGE(X3:Z3)&lt;1.01,ROUND(AVERAGE(X3:Z3)/0.05,0)*0.05,1)</f>
        <v>0.70000000000000007</v>
      </c>
      <c r="AL3" s="35">
        <f t="shared" ref="AL3:AL34" si="3">IF(AVERAGE(AA3:AC3)&lt;1.01,ROUND(AVERAGE(AA3:AC3)/0.05,0)*0.05,1)</f>
        <v>0.60000000000000009</v>
      </c>
      <c r="AM3" s="35">
        <f t="shared" ref="AM3:AM34" si="4">IF(AVERAGE(AD3:AF3)&lt;1.01,ROUND(AVERAGE(AD3:AF3)/0.05,0)*0.05,1)</f>
        <v>0.55000000000000004</v>
      </c>
      <c r="AN3" s="133"/>
      <c r="AO3" s="35">
        <v>2.4</v>
      </c>
      <c r="AP3" s="35">
        <v>3</v>
      </c>
      <c r="AQ3" s="35">
        <v>3.9</v>
      </c>
      <c r="AR3" s="35">
        <v>4.2</v>
      </c>
      <c r="AS3" s="35">
        <v>5</v>
      </c>
      <c r="AT3" s="35">
        <v>5.2</v>
      </c>
      <c r="AU3" s="35">
        <v>5.5</v>
      </c>
      <c r="AV3" s="35">
        <v>5.7</v>
      </c>
      <c r="AW3" s="35">
        <v>5.5</v>
      </c>
      <c r="AX3" s="35">
        <v>5.4</v>
      </c>
      <c r="AY3" s="35">
        <v>5.0999999999999996</v>
      </c>
      <c r="AZ3" s="35">
        <v>4.7</v>
      </c>
      <c r="BA3" s="35">
        <v>4.4000000000000004</v>
      </c>
      <c r="BB3" s="35">
        <v>4.7</v>
      </c>
      <c r="BC3" s="35">
        <v>4.5999999999999996</v>
      </c>
      <c r="BD3" s="35">
        <v>4.3</v>
      </c>
      <c r="BE3" s="35">
        <v>4.0999999999999996</v>
      </c>
      <c r="BF3" s="35">
        <v>3.8</v>
      </c>
      <c r="BG3" s="35"/>
      <c r="BH3" s="1" t="s">
        <v>674</v>
      </c>
      <c r="BI3" s="22" t="s">
        <v>675</v>
      </c>
    </row>
    <row r="4" spans="1:61" s="1" customFormat="1" ht="12">
      <c r="B4" s="19" t="s">
        <v>671</v>
      </c>
      <c r="C4" s="20" t="s">
        <v>676</v>
      </c>
      <c r="D4" s="20" t="s">
        <v>27</v>
      </c>
      <c r="E4" s="144">
        <v>100</v>
      </c>
      <c r="F4" s="22" t="s">
        <v>42</v>
      </c>
      <c r="G4" s="41" t="s">
        <v>673</v>
      </c>
      <c r="H4" s="142">
        <v>100</v>
      </c>
      <c r="I4" s="142">
        <v>1350</v>
      </c>
      <c r="J4" s="143" t="s">
        <v>29</v>
      </c>
      <c r="K4" s="143">
        <v>8.7799999999999994</v>
      </c>
      <c r="L4" s="22" t="s">
        <v>35</v>
      </c>
      <c r="M4" s="22" t="s">
        <v>46</v>
      </c>
      <c r="N4" s="1" t="s">
        <v>160</v>
      </c>
      <c r="O4" s="35">
        <v>0.39</v>
      </c>
      <c r="P4" s="35">
        <v>0.48</v>
      </c>
      <c r="Q4" s="35">
        <v>0.56000000000000005</v>
      </c>
      <c r="R4" s="35">
        <v>0.65</v>
      </c>
      <c r="S4" s="35">
        <v>0.71</v>
      </c>
      <c r="T4" s="35">
        <v>0.73</v>
      </c>
      <c r="U4" s="35">
        <v>0.75</v>
      </c>
      <c r="V4" s="35">
        <v>0.76</v>
      </c>
      <c r="W4" s="35">
        <v>0.75</v>
      </c>
      <c r="X4" s="35">
        <v>0.76</v>
      </c>
      <c r="Y4" s="35">
        <v>0.74</v>
      </c>
      <c r="Z4" s="35">
        <v>0.7</v>
      </c>
      <c r="AA4" s="35">
        <v>0.64</v>
      </c>
      <c r="AB4" s="35">
        <v>0.64</v>
      </c>
      <c r="AC4" s="35">
        <v>0.67</v>
      </c>
      <c r="AD4" s="35">
        <v>0.65</v>
      </c>
      <c r="AE4" s="35">
        <v>0.63</v>
      </c>
      <c r="AF4" s="35">
        <v>0.62</v>
      </c>
      <c r="AG4" s="133"/>
      <c r="AH4" s="35">
        <f t="shared" ref="AH4:AH20" si="5">IF(AVERAGE(O4:Q4)&lt;1.01,ROUND(AVERAGE(O4:Q4)/0.05,0)*0.05,1)</f>
        <v>0.5</v>
      </c>
      <c r="AI4" s="35">
        <f t="shared" si="0"/>
        <v>0.70000000000000007</v>
      </c>
      <c r="AJ4" s="35">
        <f t="shared" si="1"/>
        <v>0.75</v>
      </c>
      <c r="AK4" s="35">
        <f t="shared" si="2"/>
        <v>0.75</v>
      </c>
      <c r="AL4" s="35">
        <f t="shared" si="3"/>
        <v>0.65</v>
      </c>
      <c r="AM4" s="35">
        <f t="shared" si="4"/>
        <v>0.65</v>
      </c>
      <c r="AN4" s="133"/>
      <c r="AO4" s="35">
        <v>3.4</v>
      </c>
      <c r="AP4" s="35">
        <v>4.2</v>
      </c>
      <c r="AQ4" s="35">
        <v>4.9000000000000004</v>
      </c>
      <c r="AR4" s="35">
        <v>5.7</v>
      </c>
      <c r="AS4" s="35">
        <v>6.2</v>
      </c>
      <c r="AT4" s="35">
        <v>6.4</v>
      </c>
      <c r="AU4" s="35">
        <v>6.6</v>
      </c>
      <c r="AV4" s="35">
        <v>6.7</v>
      </c>
      <c r="AW4" s="35">
        <v>6.6</v>
      </c>
      <c r="AX4" s="35">
        <v>6.7</v>
      </c>
      <c r="AY4" s="35">
        <v>6.5</v>
      </c>
      <c r="AZ4" s="35">
        <v>6.1</v>
      </c>
      <c r="BA4" s="35">
        <v>5.6</v>
      </c>
      <c r="BB4" s="35">
        <v>5.6</v>
      </c>
      <c r="BC4" s="35">
        <v>5.9</v>
      </c>
      <c r="BD4" s="35">
        <v>5.7</v>
      </c>
      <c r="BE4" s="35">
        <v>5.5</v>
      </c>
      <c r="BF4" s="35">
        <v>5.4</v>
      </c>
      <c r="BG4" s="35"/>
      <c r="BH4" s="1" t="s">
        <v>674</v>
      </c>
      <c r="BI4" s="49" t="s">
        <v>677</v>
      </c>
    </row>
    <row r="5" spans="1:61" s="1" customFormat="1" ht="12">
      <c r="B5" s="19" t="s">
        <v>671</v>
      </c>
      <c r="C5" s="20" t="s">
        <v>678</v>
      </c>
      <c r="D5" s="20" t="s">
        <v>27</v>
      </c>
      <c r="E5" s="144">
        <v>150</v>
      </c>
      <c r="F5" s="22" t="s">
        <v>42</v>
      </c>
      <c r="G5" s="41" t="s">
        <v>673</v>
      </c>
      <c r="H5" s="142">
        <v>150</v>
      </c>
      <c r="I5" s="142">
        <v>1350</v>
      </c>
      <c r="J5" s="143" t="s">
        <v>29</v>
      </c>
      <c r="K5" s="143">
        <v>9.0500000000000007</v>
      </c>
      <c r="L5" s="22" t="s">
        <v>35</v>
      </c>
      <c r="M5" s="22" t="s">
        <v>46</v>
      </c>
      <c r="N5" s="1" t="s">
        <v>166</v>
      </c>
      <c r="O5" s="35">
        <v>0.39</v>
      </c>
      <c r="P5" s="35">
        <v>0.47</v>
      </c>
      <c r="Q5" s="35">
        <v>0.56999999999999995</v>
      </c>
      <c r="R5" s="35">
        <v>0.67</v>
      </c>
      <c r="S5" s="35">
        <v>0.71</v>
      </c>
      <c r="T5" s="35">
        <v>0.73</v>
      </c>
      <c r="U5" s="35">
        <v>0.75</v>
      </c>
      <c r="V5" s="35">
        <v>0.77</v>
      </c>
      <c r="W5" s="35">
        <v>0.75</v>
      </c>
      <c r="X5" s="35">
        <v>0.75</v>
      </c>
      <c r="Y5" s="35">
        <v>0.71</v>
      </c>
      <c r="Z5" s="35">
        <v>0.68</v>
      </c>
      <c r="AA5" s="35">
        <v>0.66</v>
      </c>
      <c r="AB5" s="35">
        <v>0.65</v>
      </c>
      <c r="AC5" s="35">
        <v>0.67</v>
      </c>
      <c r="AD5" s="35">
        <v>0.66</v>
      </c>
      <c r="AE5" s="35">
        <v>0.64</v>
      </c>
      <c r="AF5" s="35">
        <v>0.62</v>
      </c>
      <c r="AG5" s="133"/>
      <c r="AH5" s="35">
        <f t="shared" si="5"/>
        <v>0.5</v>
      </c>
      <c r="AI5" s="35">
        <f t="shared" si="0"/>
        <v>0.70000000000000007</v>
      </c>
      <c r="AJ5" s="35">
        <f t="shared" si="1"/>
        <v>0.75</v>
      </c>
      <c r="AK5" s="35">
        <f t="shared" si="2"/>
        <v>0.70000000000000007</v>
      </c>
      <c r="AL5" s="35">
        <f t="shared" si="3"/>
        <v>0.65</v>
      </c>
      <c r="AM5" s="35">
        <f t="shared" si="4"/>
        <v>0.65</v>
      </c>
      <c r="AN5" s="133"/>
      <c r="AO5" s="35">
        <v>3.5</v>
      </c>
      <c r="AP5" s="35">
        <v>4.3</v>
      </c>
      <c r="AQ5" s="35">
        <v>5.0999999999999996</v>
      </c>
      <c r="AR5" s="35">
        <v>6</v>
      </c>
      <c r="AS5" s="35">
        <v>6.5</v>
      </c>
      <c r="AT5" s="35">
        <v>6.6</v>
      </c>
      <c r="AU5" s="35">
        <v>6.8</v>
      </c>
      <c r="AV5" s="35">
        <v>7</v>
      </c>
      <c r="AW5" s="35">
        <v>6.8</v>
      </c>
      <c r="AX5" s="35">
        <v>6.8</v>
      </c>
      <c r="AY5" s="35">
        <v>7</v>
      </c>
      <c r="AZ5" s="35">
        <v>6.8</v>
      </c>
      <c r="BA5" s="35">
        <v>6</v>
      </c>
      <c r="BB5" s="35">
        <v>5.9</v>
      </c>
      <c r="BC5" s="35">
        <v>6</v>
      </c>
      <c r="BD5" s="35">
        <v>6</v>
      </c>
      <c r="BE5" s="35">
        <v>5.8</v>
      </c>
      <c r="BF5" s="35">
        <v>5.6</v>
      </c>
      <c r="BG5" s="35"/>
      <c r="BH5" s="1" t="s">
        <v>674</v>
      </c>
      <c r="BI5" s="49" t="s">
        <v>677</v>
      </c>
    </row>
    <row r="6" spans="1:61" s="1" customFormat="1" ht="12">
      <c r="B6" s="19" t="s">
        <v>671</v>
      </c>
      <c r="C6" s="20" t="s">
        <v>679</v>
      </c>
      <c r="D6" s="20" t="s">
        <v>27</v>
      </c>
      <c r="E6" s="144">
        <v>200</v>
      </c>
      <c r="F6" s="22" t="s">
        <v>42</v>
      </c>
      <c r="G6" s="41" t="s">
        <v>673</v>
      </c>
      <c r="H6" s="142">
        <v>200</v>
      </c>
      <c r="I6" s="142">
        <v>1350</v>
      </c>
      <c r="J6" s="143" t="s">
        <v>29</v>
      </c>
      <c r="K6" s="143">
        <v>9.32</v>
      </c>
      <c r="L6" s="22" t="s">
        <v>35</v>
      </c>
      <c r="M6" s="22" t="s">
        <v>46</v>
      </c>
      <c r="N6" s="1" t="s">
        <v>166</v>
      </c>
      <c r="O6" s="35">
        <v>0.39</v>
      </c>
      <c r="P6" s="35">
        <v>0.5</v>
      </c>
      <c r="Q6" s="35">
        <v>0.57999999999999996</v>
      </c>
      <c r="R6" s="35">
        <v>0.69</v>
      </c>
      <c r="S6" s="35">
        <v>0.71</v>
      </c>
      <c r="T6" s="35">
        <v>0.72</v>
      </c>
      <c r="U6" s="35">
        <v>0.75</v>
      </c>
      <c r="V6" s="35">
        <v>0.76</v>
      </c>
      <c r="W6" s="35">
        <v>0.74</v>
      </c>
      <c r="X6" s="35">
        <v>0.73</v>
      </c>
      <c r="Y6" s="35">
        <v>0.69</v>
      </c>
      <c r="Z6" s="35">
        <v>0.71</v>
      </c>
      <c r="AA6" s="35">
        <v>0.65</v>
      </c>
      <c r="AB6" s="35">
        <v>0.65</v>
      </c>
      <c r="AC6" s="35">
        <v>0.68</v>
      </c>
      <c r="AD6" s="35">
        <v>0.66</v>
      </c>
      <c r="AE6" s="35">
        <v>0.64</v>
      </c>
      <c r="AF6" s="35">
        <v>0.63</v>
      </c>
      <c r="AG6" s="133"/>
      <c r="AH6" s="35">
        <f t="shared" si="5"/>
        <v>0.5</v>
      </c>
      <c r="AI6" s="35">
        <f t="shared" si="0"/>
        <v>0.70000000000000007</v>
      </c>
      <c r="AJ6" s="35">
        <f t="shared" si="1"/>
        <v>0.75</v>
      </c>
      <c r="AK6" s="35">
        <f t="shared" si="2"/>
        <v>0.70000000000000007</v>
      </c>
      <c r="AL6" s="35">
        <f t="shared" si="3"/>
        <v>0.65</v>
      </c>
      <c r="AM6" s="35">
        <f t="shared" si="4"/>
        <v>0.65</v>
      </c>
      <c r="AN6" s="133"/>
      <c r="AO6" s="35">
        <v>3.7</v>
      </c>
      <c r="AP6" s="35">
        <v>4.7</v>
      </c>
      <c r="AQ6" s="35">
        <v>5.4</v>
      </c>
      <c r="AR6" s="35">
        <v>6.4</v>
      </c>
      <c r="AS6" s="35">
        <v>6.6</v>
      </c>
      <c r="AT6" s="35">
        <v>6.7</v>
      </c>
      <c r="AU6" s="35">
        <v>7</v>
      </c>
      <c r="AV6" s="35">
        <v>7.1</v>
      </c>
      <c r="AW6" s="35">
        <v>6.9</v>
      </c>
      <c r="AX6" s="35">
        <v>6.8</v>
      </c>
      <c r="AY6" s="35">
        <v>6.4</v>
      </c>
      <c r="AZ6" s="35">
        <v>6.6</v>
      </c>
      <c r="BA6" s="35">
        <v>6.1</v>
      </c>
      <c r="BB6" s="35">
        <v>6</v>
      </c>
      <c r="BC6" s="35">
        <v>6.3</v>
      </c>
      <c r="BD6" s="35">
        <v>6.1</v>
      </c>
      <c r="BE6" s="35">
        <v>5.9</v>
      </c>
      <c r="BF6" s="35">
        <v>5.8</v>
      </c>
      <c r="BG6" s="35"/>
      <c r="BH6" s="1" t="s">
        <v>674</v>
      </c>
      <c r="BI6" s="49" t="s">
        <v>677</v>
      </c>
    </row>
    <row r="7" spans="1:61" s="1" customFormat="1" ht="12">
      <c r="B7" s="19" t="s">
        <v>671</v>
      </c>
      <c r="C7" s="20" t="s">
        <v>680</v>
      </c>
      <c r="D7" s="20" t="s">
        <v>98</v>
      </c>
      <c r="E7" s="144">
        <v>150</v>
      </c>
      <c r="F7" s="22" t="s">
        <v>42</v>
      </c>
      <c r="G7" s="41" t="s">
        <v>673</v>
      </c>
      <c r="H7" s="142">
        <v>150</v>
      </c>
      <c r="I7" s="142">
        <v>1000</v>
      </c>
      <c r="J7" s="143" t="s">
        <v>57</v>
      </c>
      <c r="K7" s="143">
        <v>7.75</v>
      </c>
      <c r="L7" s="32" t="s">
        <v>35</v>
      </c>
      <c r="M7" s="22" t="s">
        <v>112</v>
      </c>
      <c r="N7" s="1" t="s">
        <v>266</v>
      </c>
      <c r="O7" s="35">
        <v>0.33</v>
      </c>
      <c r="P7" s="35">
        <v>0.4</v>
      </c>
      <c r="Q7" s="35">
        <v>0.52</v>
      </c>
      <c r="R7" s="35">
        <v>0.56000000000000005</v>
      </c>
      <c r="S7" s="35">
        <v>0.67</v>
      </c>
      <c r="T7" s="35">
        <v>0.71</v>
      </c>
      <c r="U7" s="35">
        <v>0.73</v>
      </c>
      <c r="V7" s="35">
        <v>0.74</v>
      </c>
      <c r="W7" s="35">
        <v>0.73</v>
      </c>
      <c r="X7" s="35">
        <v>0.69</v>
      </c>
      <c r="Y7" s="35">
        <v>0.64</v>
      </c>
      <c r="Z7" s="35">
        <v>0.62</v>
      </c>
      <c r="AA7" s="35">
        <v>0.61</v>
      </c>
      <c r="AB7" s="35">
        <v>0.62</v>
      </c>
      <c r="AC7" s="35">
        <v>0.63</v>
      </c>
      <c r="AD7" s="35">
        <v>0.56999999999999995</v>
      </c>
      <c r="AE7" s="35">
        <v>0.55000000000000004</v>
      </c>
      <c r="AF7" s="35">
        <v>0.52</v>
      </c>
      <c r="AG7" s="133"/>
      <c r="AH7" s="35">
        <f t="shared" si="5"/>
        <v>0.4</v>
      </c>
      <c r="AI7" s="35">
        <f t="shared" si="0"/>
        <v>0.65</v>
      </c>
      <c r="AJ7" s="35">
        <f t="shared" si="1"/>
        <v>0.75</v>
      </c>
      <c r="AK7" s="35">
        <f t="shared" si="2"/>
        <v>0.65</v>
      </c>
      <c r="AL7" s="35">
        <f t="shared" si="3"/>
        <v>0.60000000000000009</v>
      </c>
      <c r="AM7" s="35">
        <f t="shared" si="4"/>
        <v>0.55000000000000004</v>
      </c>
      <c r="AN7" s="133"/>
      <c r="AO7" s="35">
        <v>2.6</v>
      </c>
      <c r="AP7" s="35">
        <v>3.1</v>
      </c>
      <c r="AQ7" s="35">
        <v>4</v>
      </c>
      <c r="AR7" s="35">
        <v>4.4000000000000004</v>
      </c>
      <c r="AS7" s="35">
        <v>5.2</v>
      </c>
      <c r="AT7" s="35">
        <v>5.5</v>
      </c>
      <c r="AU7" s="35">
        <v>5.7</v>
      </c>
      <c r="AV7" s="35">
        <v>5.7</v>
      </c>
      <c r="AW7" s="35">
        <v>5.6</v>
      </c>
      <c r="AX7" s="35">
        <v>5.4</v>
      </c>
      <c r="AY7" s="35">
        <v>5</v>
      </c>
      <c r="AZ7" s="35">
        <v>4.8</v>
      </c>
      <c r="BA7" s="35">
        <v>4.7</v>
      </c>
      <c r="BB7" s="35">
        <v>4.8</v>
      </c>
      <c r="BC7" s="35">
        <v>4.9000000000000004</v>
      </c>
      <c r="BD7" s="35">
        <v>4.4000000000000004</v>
      </c>
      <c r="BE7" s="35">
        <v>4.3</v>
      </c>
      <c r="BF7" s="35">
        <v>4.0999999999999996</v>
      </c>
      <c r="BG7" s="35"/>
      <c r="BH7" s="1" t="s">
        <v>674</v>
      </c>
      <c r="BI7" s="22" t="s">
        <v>675</v>
      </c>
    </row>
    <row r="8" spans="1:61" s="1" customFormat="1" ht="12">
      <c r="B8" s="19" t="s">
        <v>671</v>
      </c>
      <c r="C8" s="20" t="s">
        <v>681</v>
      </c>
      <c r="D8" s="20" t="s">
        <v>98</v>
      </c>
      <c r="E8" s="144">
        <v>200</v>
      </c>
      <c r="F8" s="22" t="s">
        <v>42</v>
      </c>
      <c r="G8" s="41" t="s">
        <v>673</v>
      </c>
      <c r="H8" s="142">
        <v>200</v>
      </c>
      <c r="I8" s="142">
        <v>1000</v>
      </c>
      <c r="J8" s="143" t="s">
        <v>57</v>
      </c>
      <c r="K8" s="143">
        <v>8.02</v>
      </c>
      <c r="L8" s="32" t="s">
        <v>35</v>
      </c>
      <c r="M8" s="22" t="s">
        <v>112</v>
      </c>
      <c r="N8" s="1" t="s">
        <v>266</v>
      </c>
      <c r="O8" s="35">
        <v>0.32</v>
      </c>
      <c r="P8" s="35">
        <v>0.39</v>
      </c>
      <c r="Q8" s="35">
        <v>0.52</v>
      </c>
      <c r="R8" s="35">
        <v>0.59</v>
      </c>
      <c r="S8" s="35">
        <v>0.67</v>
      </c>
      <c r="T8" s="35">
        <v>0.69</v>
      </c>
      <c r="U8" s="35">
        <v>0.71</v>
      </c>
      <c r="V8" s="35">
        <v>0.71</v>
      </c>
      <c r="W8" s="35">
        <v>0.7</v>
      </c>
      <c r="X8" s="35">
        <v>0.66</v>
      </c>
      <c r="Y8" s="35">
        <v>0.64</v>
      </c>
      <c r="Z8" s="35">
        <v>0.62</v>
      </c>
      <c r="AA8" s="35">
        <v>0.6</v>
      </c>
      <c r="AB8" s="35">
        <v>0.63</v>
      </c>
      <c r="AC8" s="35">
        <v>0.62</v>
      </c>
      <c r="AD8" s="35">
        <v>0.57999999999999996</v>
      </c>
      <c r="AE8" s="35">
        <v>0.54</v>
      </c>
      <c r="AF8" s="35">
        <v>0.51</v>
      </c>
      <c r="AG8" s="133"/>
      <c r="AH8" s="35">
        <f t="shared" si="5"/>
        <v>0.4</v>
      </c>
      <c r="AI8" s="35">
        <f t="shared" si="0"/>
        <v>0.65</v>
      </c>
      <c r="AJ8" s="35">
        <f t="shared" si="1"/>
        <v>0.70000000000000007</v>
      </c>
      <c r="AK8" s="35">
        <f t="shared" si="2"/>
        <v>0.65</v>
      </c>
      <c r="AL8" s="35">
        <f t="shared" si="3"/>
        <v>0.60000000000000009</v>
      </c>
      <c r="AM8" s="35">
        <f t="shared" si="4"/>
        <v>0.55000000000000004</v>
      </c>
      <c r="AN8" s="133"/>
      <c r="AO8" s="35">
        <v>2.6</v>
      </c>
      <c r="AP8" s="35">
        <v>3.1</v>
      </c>
      <c r="AQ8" s="35">
        <v>4.2</v>
      </c>
      <c r="AR8" s="35">
        <v>4.8</v>
      </c>
      <c r="AS8" s="35">
        <v>5.4</v>
      </c>
      <c r="AT8" s="35">
        <v>5.6</v>
      </c>
      <c r="AU8" s="35">
        <v>5.7</v>
      </c>
      <c r="AV8" s="35">
        <v>5.7</v>
      </c>
      <c r="AW8" s="35">
        <v>5.6</v>
      </c>
      <c r="AX8" s="35">
        <v>5.3</v>
      </c>
      <c r="AY8" s="35">
        <v>5.0999999999999996</v>
      </c>
      <c r="AZ8" s="35">
        <v>5</v>
      </c>
      <c r="BA8" s="35">
        <v>4.8</v>
      </c>
      <c r="BB8" s="35">
        <v>5.0999999999999996</v>
      </c>
      <c r="BC8" s="35">
        <v>5</v>
      </c>
      <c r="BD8" s="35">
        <v>4.5999999999999996</v>
      </c>
      <c r="BE8" s="35">
        <v>4.4000000000000004</v>
      </c>
      <c r="BF8" s="35">
        <v>4.0999999999999996</v>
      </c>
      <c r="BG8" s="35"/>
      <c r="BH8" s="1" t="s">
        <v>674</v>
      </c>
      <c r="BI8" s="22" t="s">
        <v>675</v>
      </c>
    </row>
    <row r="9" spans="1:61" s="1" customFormat="1" ht="12">
      <c r="B9" s="19" t="s">
        <v>671</v>
      </c>
      <c r="C9" s="20" t="s">
        <v>682</v>
      </c>
      <c r="D9" s="20" t="s">
        <v>98</v>
      </c>
      <c r="E9" s="144">
        <v>100</v>
      </c>
      <c r="F9" s="22" t="s">
        <v>42</v>
      </c>
      <c r="G9" s="41" t="s">
        <v>673</v>
      </c>
      <c r="H9" s="142">
        <v>100</v>
      </c>
      <c r="I9" s="142">
        <v>1350</v>
      </c>
      <c r="J9" s="143" t="s">
        <v>57</v>
      </c>
      <c r="K9" s="143">
        <v>8.7799999999999994</v>
      </c>
      <c r="L9" s="32" t="s">
        <v>35</v>
      </c>
      <c r="M9" s="22" t="s">
        <v>46</v>
      </c>
      <c r="N9" s="1" t="s">
        <v>266</v>
      </c>
      <c r="O9" s="35">
        <v>0.32</v>
      </c>
      <c r="P9" s="35">
        <v>0.36</v>
      </c>
      <c r="Q9" s="35">
        <v>0.49</v>
      </c>
      <c r="R9" s="35">
        <v>0.56999999999999995</v>
      </c>
      <c r="S9" s="35">
        <v>0.65</v>
      </c>
      <c r="T9" s="35">
        <v>0.68</v>
      </c>
      <c r="U9" s="35">
        <v>0.73</v>
      </c>
      <c r="V9" s="35">
        <v>0.75</v>
      </c>
      <c r="W9" s="35">
        <v>0.74</v>
      </c>
      <c r="X9" s="35">
        <v>0.74</v>
      </c>
      <c r="Y9" s="35">
        <v>0.71</v>
      </c>
      <c r="Z9" s="35">
        <v>0.64</v>
      </c>
      <c r="AA9" s="35">
        <v>0.6</v>
      </c>
      <c r="AB9" s="35">
        <v>0.63</v>
      </c>
      <c r="AC9" s="35">
        <v>0.63</v>
      </c>
      <c r="AD9" s="35">
        <v>0.56999999999999995</v>
      </c>
      <c r="AE9" s="35">
        <v>0.55000000000000004</v>
      </c>
      <c r="AF9" s="35">
        <v>0.5</v>
      </c>
      <c r="AG9" s="133"/>
      <c r="AH9" s="35">
        <f t="shared" si="5"/>
        <v>0.4</v>
      </c>
      <c r="AI9" s="35">
        <f t="shared" si="0"/>
        <v>0.65</v>
      </c>
      <c r="AJ9" s="35">
        <f t="shared" si="1"/>
        <v>0.75</v>
      </c>
      <c r="AK9" s="35">
        <f t="shared" si="2"/>
        <v>0.70000000000000007</v>
      </c>
      <c r="AL9" s="35">
        <f t="shared" si="3"/>
        <v>0.60000000000000009</v>
      </c>
      <c r="AM9" s="35">
        <f t="shared" si="4"/>
        <v>0.55000000000000004</v>
      </c>
      <c r="AN9" s="133"/>
      <c r="AO9" s="35">
        <v>2.8</v>
      </c>
      <c r="AP9" s="35">
        <v>3.2</v>
      </c>
      <c r="AQ9" s="35">
        <v>4.3</v>
      </c>
      <c r="AR9" s="35">
        <v>5</v>
      </c>
      <c r="AS9" s="35">
        <v>5.7</v>
      </c>
      <c r="AT9" s="35">
        <v>6</v>
      </c>
      <c r="AU9" s="35">
        <v>6.4</v>
      </c>
      <c r="AV9" s="35">
        <v>6.6</v>
      </c>
      <c r="AW9" s="35">
        <v>6.5</v>
      </c>
      <c r="AX9" s="35">
        <v>6.5</v>
      </c>
      <c r="AY9" s="35">
        <v>6.2</v>
      </c>
      <c r="AZ9" s="35">
        <v>5.6</v>
      </c>
      <c r="BA9" s="35">
        <v>5.3</v>
      </c>
      <c r="BB9" s="35">
        <v>5.5</v>
      </c>
      <c r="BC9" s="35">
        <v>5.5</v>
      </c>
      <c r="BD9" s="35">
        <v>5</v>
      </c>
      <c r="BE9" s="35">
        <v>4.8</v>
      </c>
      <c r="BF9" s="35">
        <v>4.4000000000000004</v>
      </c>
      <c r="BG9" s="35"/>
      <c r="BH9" s="1" t="s">
        <v>674</v>
      </c>
      <c r="BI9" s="49" t="s">
        <v>677</v>
      </c>
    </row>
    <row r="10" spans="1:61" s="1" customFormat="1" ht="12">
      <c r="B10" s="19" t="s">
        <v>671</v>
      </c>
      <c r="C10" s="20" t="s">
        <v>683</v>
      </c>
      <c r="D10" s="20" t="s">
        <v>98</v>
      </c>
      <c r="E10" s="144">
        <v>150</v>
      </c>
      <c r="F10" s="22" t="s">
        <v>42</v>
      </c>
      <c r="G10" s="41" t="s">
        <v>673</v>
      </c>
      <c r="H10" s="142">
        <v>150</v>
      </c>
      <c r="I10" s="142">
        <v>1350</v>
      </c>
      <c r="J10" s="143" t="s">
        <v>57</v>
      </c>
      <c r="K10" s="143">
        <v>9.0500000000000007</v>
      </c>
      <c r="L10" s="32" t="s">
        <v>35</v>
      </c>
      <c r="M10" s="22" t="s">
        <v>112</v>
      </c>
      <c r="N10" s="1" t="s">
        <v>266</v>
      </c>
      <c r="O10" s="35">
        <v>0.28999999999999998</v>
      </c>
      <c r="P10" s="35">
        <v>0.36</v>
      </c>
      <c r="Q10" s="35">
        <v>0.49</v>
      </c>
      <c r="R10" s="35">
        <v>0.57999999999999996</v>
      </c>
      <c r="S10" s="35">
        <v>0.65</v>
      </c>
      <c r="T10" s="35">
        <v>0.67</v>
      </c>
      <c r="U10" s="35">
        <v>0.73</v>
      </c>
      <c r="V10" s="35">
        <v>0.75</v>
      </c>
      <c r="W10" s="35">
        <v>0.74</v>
      </c>
      <c r="X10" s="35">
        <v>0.71</v>
      </c>
      <c r="Y10" s="35">
        <v>0.67</v>
      </c>
      <c r="Z10" s="35">
        <v>0.64</v>
      </c>
      <c r="AA10" s="35">
        <v>0.61</v>
      </c>
      <c r="AB10" s="35">
        <v>0.63</v>
      </c>
      <c r="AC10" s="35">
        <v>0.63</v>
      </c>
      <c r="AD10" s="35">
        <v>0.57999999999999996</v>
      </c>
      <c r="AE10" s="35">
        <v>0.56000000000000005</v>
      </c>
      <c r="AF10" s="35">
        <v>0.52</v>
      </c>
      <c r="AG10" s="133"/>
      <c r="AH10" s="35">
        <f t="shared" si="5"/>
        <v>0.4</v>
      </c>
      <c r="AI10" s="35">
        <f t="shared" si="0"/>
        <v>0.65</v>
      </c>
      <c r="AJ10" s="35">
        <f t="shared" si="1"/>
        <v>0.75</v>
      </c>
      <c r="AK10" s="35">
        <f t="shared" si="2"/>
        <v>0.65</v>
      </c>
      <c r="AL10" s="35">
        <f t="shared" si="3"/>
        <v>0.60000000000000009</v>
      </c>
      <c r="AM10" s="35">
        <f t="shared" si="4"/>
        <v>0.55000000000000004</v>
      </c>
      <c r="AN10" s="133"/>
      <c r="AO10" s="35">
        <v>2.7</v>
      </c>
      <c r="AP10" s="35">
        <v>3.2</v>
      </c>
      <c r="AQ10" s="35">
        <v>4.5</v>
      </c>
      <c r="AR10" s="35">
        <v>5.3</v>
      </c>
      <c r="AS10" s="35">
        <v>5.9</v>
      </c>
      <c r="AT10" s="35">
        <v>6.1</v>
      </c>
      <c r="AU10" s="35">
        <v>6.6</v>
      </c>
      <c r="AV10" s="35">
        <v>6.8</v>
      </c>
      <c r="AW10" s="35">
        <v>6.7</v>
      </c>
      <c r="AX10" s="35">
        <v>6.4</v>
      </c>
      <c r="AY10" s="35">
        <v>6.1</v>
      </c>
      <c r="AZ10" s="35">
        <v>5.8</v>
      </c>
      <c r="BA10" s="35">
        <v>5.6</v>
      </c>
      <c r="BB10" s="35">
        <v>5.7</v>
      </c>
      <c r="BC10" s="35">
        <v>5.7</v>
      </c>
      <c r="BD10" s="35">
        <v>5.2</v>
      </c>
      <c r="BE10" s="35">
        <v>5</v>
      </c>
      <c r="BF10" s="35">
        <v>4.7</v>
      </c>
      <c r="BG10" s="35"/>
      <c r="BH10" s="1" t="s">
        <v>674</v>
      </c>
      <c r="BI10" s="49" t="s">
        <v>677</v>
      </c>
    </row>
    <row r="11" spans="1:61" s="1" customFormat="1" ht="12">
      <c r="B11" s="19" t="s">
        <v>671</v>
      </c>
      <c r="C11" s="20" t="s">
        <v>684</v>
      </c>
      <c r="D11" s="20" t="s">
        <v>98</v>
      </c>
      <c r="E11" s="144">
        <v>200</v>
      </c>
      <c r="F11" s="22" t="s">
        <v>42</v>
      </c>
      <c r="G11" s="41" t="s">
        <v>673</v>
      </c>
      <c r="H11" s="142">
        <v>200</v>
      </c>
      <c r="I11" s="142">
        <v>1350</v>
      </c>
      <c r="J11" s="143" t="s">
        <v>57</v>
      </c>
      <c r="K11" s="143">
        <v>9.32</v>
      </c>
      <c r="L11" s="32" t="s">
        <v>35</v>
      </c>
      <c r="M11" s="22" t="s">
        <v>112</v>
      </c>
      <c r="N11" s="1" t="s">
        <v>266</v>
      </c>
      <c r="O11" s="35">
        <v>0.32</v>
      </c>
      <c r="P11" s="35">
        <v>0.39</v>
      </c>
      <c r="Q11" s="35">
        <v>0.5</v>
      </c>
      <c r="R11" s="35">
        <v>0.6</v>
      </c>
      <c r="S11" s="35">
        <v>0.65</v>
      </c>
      <c r="T11" s="35">
        <v>0.67</v>
      </c>
      <c r="U11" s="35">
        <v>0.72</v>
      </c>
      <c r="V11" s="35">
        <v>0.74</v>
      </c>
      <c r="W11" s="35">
        <v>0.72</v>
      </c>
      <c r="X11" s="35">
        <v>0.69</v>
      </c>
      <c r="Y11" s="35">
        <v>0.67</v>
      </c>
      <c r="Z11" s="35">
        <v>0.65</v>
      </c>
      <c r="AA11" s="35">
        <v>0.6</v>
      </c>
      <c r="AB11" s="35">
        <v>0.63</v>
      </c>
      <c r="AC11" s="35">
        <v>0.63</v>
      </c>
      <c r="AD11" s="35">
        <v>0.57999999999999996</v>
      </c>
      <c r="AE11" s="35">
        <v>0.56000000000000005</v>
      </c>
      <c r="AF11" s="35">
        <v>0.52</v>
      </c>
      <c r="AG11" s="133"/>
      <c r="AH11" s="35">
        <f t="shared" si="5"/>
        <v>0.4</v>
      </c>
      <c r="AI11" s="35">
        <f t="shared" si="0"/>
        <v>0.65</v>
      </c>
      <c r="AJ11" s="35">
        <f t="shared" si="1"/>
        <v>0.75</v>
      </c>
      <c r="AK11" s="35">
        <f t="shared" si="2"/>
        <v>0.65</v>
      </c>
      <c r="AL11" s="35">
        <f t="shared" si="3"/>
        <v>0.60000000000000009</v>
      </c>
      <c r="AM11" s="35">
        <f t="shared" si="4"/>
        <v>0.55000000000000004</v>
      </c>
      <c r="AN11" s="133"/>
      <c r="AO11" s="35">
        <v>3</v>
      </c>
      <c r="AP11" s="35">
        <v>3.6</v>
      </c>
      <c r="AQ11" s="35">
        <v>4.5999999999999996</v>
      </c>
      <c r="AR11" s="35">
        <v>5.6</v>
      </c>
      <c r="AS11" s="35">
        <v>6</v>
      </c>
      <c r="AT11" s="35">
        <v>6.2</v>
      </c>
      <c r="AU11" s="35">
        <v>6.8</v>
      </c>
      <c r="AV11" s="35">
        <v>6.9</v>
      </c>
      <c r="AW11" s="35">
        <v>6.7</v>
      </c>
      <c r="AX11" s="35">
        <v>6.4</v>
      </c>
      <c r="AY11" s="35">
        <v>6.3</v>
      </c>
      <c r="AZ11" s="35">
        <v>6</v>
      </c>
      <c r="BA11" s="35">
        <v>5.6</v>
      </c>
      <c r="BB11" s="35">
        <v>5.9</v>
      </c>
      <c r="BC11" s="35">
        <v>5.8</v>
      </c>
      <c r="BD11" s="35">
        <v>5.4</v>
      </c>
      <c r="BE11" s="35">
        <v>5.2</v>
      </c>
      <c r="BF11" s="35">
        <v>4.8</v>
      </c>
      <c r="BG11" s="35"/>
      <c r="BH11" s="1" t="s">
        <v>674</v>
      </c>
      <c r="BI11" s="49" t="s">
        <v>677</v>
      </c>
    </row>
    <row r="12" spans="1:61" s="1" customFormat="1" ht="12">
      <c r="A12" s="1" t="s">
        <v>670</v>
      </c>
      <c r="B12" s="19" t="s">
        <v>671</v>
      </c>
      <c r="C12" s="20" t="s">
        <v>685</v>
      </c>
      <c r="D12" s="20" t="s">
        <v>27</v>
      </c>
      <c r="E12" s="144">
        <v>100</v>
      </c>
      <c r="F12" s="22" t="s">
        <v>42</v>
      </c>
      <c r="G12" s="41" t="s">
        <v>673</v>
      </c>
      <c r="H12" s="142">
        <v>100</v>
      </c>
      <c r="I12" s="142">
        <v>1000</v>
      </c>
      <c r="J12" s="143" t="s">
        <v>29</v>
      </c>
      <c r="K12" s="143">
        <v>7.48</v>
      </c>
      <c r="L12" s="22" t="s">
        <v>35</v>
      </c>
      <c r="M12" s="22" t="s">
        <v>46</v>
      </c>
      <c r="N12" s="1" t="s">
        <v>166</v>
      </c>
      <c r="O12" s="35">
        <v>0.39</v>
      </c>
      <c r="P12" s="35">
        <v>0.43</v>
      </c>
      <c r="Q12" s="35">
        <v>0.57999999999999996</v>
      </c>
      <c r="R12" s="35">
        <v>0.65</v>
      </c>
      <c r="S12" s="35">
        <v>0.75</v>
      </c>
      <c r="T12" s="35">
        <v>0.74</v>
      </c>
      <c r="U12" s="35">
        <v>0.77</v>
      </c>
      <c r="V12" s="35">
        <v>0.75</v>
      </c>
      <c r="W12" s="35">
        <v>0.74</v>
      </c>
      <c r="X12" s="35">
        <v>0.73</v>
      </c>
      <c r="Y12" s="35">
        <v>0.71</v>
      </c>
      <c r="Z12" s="35">
        <v>0.68</v>
      </c>
      <c r="AA12" s="35">
        <v>0.63</v>
      </c>
      <c r="AB12" s="35">
        <v>0.62</v>
      </c>
      <c r="AC12" s="35">
        <v>0.66</v>
      </c>
      <c r="AD12" s="35">
        <v>0.64</v>
      </c>
      <c r="AE12" s="35">
        <v>0.63</v>
      </c>
      <c r="AF12" s="35">
        <v>0.62</v>
      </c>
      <c r="AG12" s="133"/>
      <c r="AH12" s="35">
        <f t="shared" si="5"/>
        <v>0.45</v>
      </c>
      <c r="AI12" s="35">
        <f t="shared" si="0"/>
        <v>0.70000000000000007</v>
      </c>
      <c r="AJ12" s="35">
        <f t="shared" si="1"/>
        <v>0.75</v>
      </c>
      <c r="AK12" s="35">
        <f t="shared" si="2"/>
        <v>0.70000000000000007</v>
      </c>
      <c r="AL12" s="35">
        <f t="shared" si="3"/>
        <v>0.65</v>
      </c>
      <c r="AM12" s="35">
        <f t="shared" si="4"/>
        <v>0.65</v>
      </c>
      <c r="AN12" s="133"/>
      <c r="AO12" s="35">
        <v>2.9</v>
      </c>
      <c r="AP12" s="35">
        <v>3.2</v>
      </c>
      <c r="AQ12" s="35">
        <v>4.3</v>
      </c>
      <c r="AR12" s="35">
        <v>4.9000000000000004</v>
      </c>
      <c r="AS12" s="35">
        <v>5.6</v>
      </c>
      <c r="AT12" s="35">
        <v>5.5</v>
      </c>
      <c r="AU12" s="35">
        <v>5.7</v>
      </c>
      <c r="AV12" s="35">
        <v>5.6</v>
      </c>
      <c r="AW12" s="35">
        <v>5.5</v>
      </c>
      <c r="AX12" s="35">
        <v>5.5</v>
      </c>
      <c r="AY12" s="35">
        <v>5.3</v>
      </c>
      <c r="AZ12" s="35">
        <v>5.0999999999999996</v>
      </c>
      <c r="BA12" s="35">
        <v>4.7</v>
      </c>
      <c r="BB12" s="35">
        <v>4.7</v>
      </c>
      <c r="BC12" s="35">
        <v>4.9000000000000004</v>
      </c>
      <c r="BD12" s="35">
        <v>4.8</v>
      </c>
      <c r="BE12" s="35">
        <v>4.7</v>
      </c>
      <c r="BF12" s="35">
        <v>4.5999999999999996</v>
      </c>
      <c r="BG12" s="35"/>
      <c r="BH12" s="1" t="s">
        <v>674</v>
      </c>
      <c r="BI12" s="49" t="s">
        <v>675</v>
      </c>
    </row>
    <row r="13" spans="1:61" s="1" customFormat="1" ht="12">
      <c r="B13" s="19" t="s">
        <v>671</v>
      </c>
      <c r="C13" s="20" t="s">
        <v>686</v>
      </c>
      <c r="D13" s="20" t="s">
        <v>27</v>
      </c>
      <c r="E13" s="144">
        <v>150</v>
      </c>
      <c r="F13" s="22" t="s">
        <v>42</v>
      </c>
      <c r="G13" s="41" t="s">
        <v>673</v>
      </c>
      <c r="H13" s="142">
        <v>150</v>
      </c>
      <c r="I13" s="142">
        <v>1000</v>
      </c>
      <c r="J13" s="143" t="s">
        <v>29</v>
      </c>
      <c r="K13" s="143">
        <v>7.75</v>
      </c>
      <c r="L13" s="22" t="s">
        <v>35</v>
      </c>
      <c r="M13" s="22" t="s">
        <v>46</v>
      </c>
      <c r="N13" s="1" t="s">
        <v>166</v>
      </c>
      <c r="O13" s="35">
        <v>0.39</v>
      </c>
      <c r="P13" s="35">
        <v>0.47</v>
      </c>
      <c r="Q13" s="35">
        <v>0.59</v>
      </c>
      <c r="R13" s="35">
        <v>0.67</v>
      </c>
      <c r="S13" s="35">
        <v>0.75</v>
      </c>
      <c r="T13" s="35">
        <v>0.75</v>
      </c>
      <c r="U13" s="35">
        <v>0.77</v>
      </c>
      <c r="V13" s="35">
        <v>0.74</v>
      </c>
      <c r="W13" s="35">
        <v>0.73</v>
      </c>
      <c r="X13" s="35">
        <v>0.71</v>
      </c>
      <c r="Y13" s="35">
        <v>0.68</v>
      </c>
      <c r="Z13" s="35">
        <v>0.66</v>
      </c>
      <c r="AA13" s="35">
        <v>0.65</v>
      </c>
      <c r="AB13" s="35">
        <v>0.63</v>
      </c>
      <c r="AC13" s="35">
        <v>0.66</v>
      </c>
      <c r="AD13" s="35">
        <v>0.64</v>
      </c>
      <c r="AE13" s="35">
        <v>0.63</v>
      </c>
      <c r="AF13" s="35">
        <v>0.62</v>
      </c>
      <c r="AG13" s="133"/>
      <c r="AH13" s="35">
        <f t="shared" si="5"/>
        <v>0.5</v>
      </c>
      <c r="AI13" s="35">
        <f t="shared" si="0"/>
        <v>0.70000000000000007</v>
      </c>
      <c r="AJ13" s="35">
        <f t="shared" si="1"/>
        <v>0.75</v>
      </c>
      <c r="AK13" s="35">
        <f t="shared" si="2"/>
        <v>0.70000000000000007</v>
      </c>
      <c r="AL13" s="35">
        <f t="shared" si="3"/>
        <v>0.65</v>
      </c>
      <c r="AM13" s="35">
        <f t="shared" si="4"/>
        <v>0.65</v>
      </c>
      <c r="AN13" s="133"/>
      <c r="AO13" s="35">
        <v>3.1</v>
      </c>
      <c r="AP13" s="35">
        <v>3.6</v>
      </c>
      <c r="AQ13" s="35">
        <v>4.5999999999999996</v>
      </c>
      <c r="AR13" s="35">
        <v>5.2</v>
      </c>
      <c r="AS13" s="35">
        <v>5.8</v>
      </c>
      <c r="AT13" s="35">
        <v>5.8</v>
      </c>
      <c r="AU13" s="35">
        <v>5.9</v>
      </c>
      <c r="AV13" s="35">
        <v>5.7</v>
      </c>
      <c r="AW13" s="35">
        <v>5.7</v>
      </c>
      <c r="AX13" s="35">
        <v>5.5</v>
      </c>
      <c r="AY13" s="35">
        <v>5.3</v>
      </c>
      <c r="AZ13" s="35">
        <v>5.0999999999999996</v>
      </c>
      <c r="BA13" s="35">
        <v>5</v>
      </c>
      <c r="BB13" s="35">
        <v>4.9000000000000004</v>
      </c>
      <c r="BC13" s="35">
        <v>5.0999999999999996</v>
      </c>
      <c r="BD13" s="35">
        <v>5</v>
      </c>
      <c r="BE13" s="35">
        <v>4.9000000000000004</v>
      </c>
      <c r="BF13" s="35">
        <v>4.8</v>
      </c>
      <c r="BG13" s="35"/>
      <c r="BH13" s="1" t="s">
        <v>674</v>
      </c>
      <c r="BI13" s="49" t="s">
        <v>675</v>
      </c>
    </row>
    <row r="14" spans="1:61" s="1" customFormat="1" ht="12">
      <c r="B14" s="19" t="s">
        <v>671</v>
      </c>
      <c r="C14" s="20" t="s">
        <v>687</v>
      </c>
      <c r="D14" s="20" t="s">
        <v>27</v>
      </c>
      <c r="E14" s="144">
        <v>200</v>
      </c>
      <c r="F14" s="22" t="s">
        <v>42</v>
      </c>
      <c r="G14" s="41" t="s">
        <v>673</v>
      </c>
      <c r="H14" s="142">
        <v>200</v>
      </c>
      <c r="I14" s="142">
        <v>1000</v>
      </c>
      <c r="J14" s="143" t="s">
        <v>29</v>
      </c>
      <c r="K14" s="143">
        <v>8.02</v>
      </c>
      <c r="L14" s="22" t="s">
        <v>35</v>
      </c>
      <c r="M14" s="22" t="s">
        <v>46</v>
      </c>
      <c r="N14" s="1" t="s">
        <v>688</v>
      </c>
      <c r="O14" s="35">
        <v>0.4</v>
      </c>
      <c r="P14" s="35">
        <v>0.53</v>
      </c>
      <c r="Q14" s="35">
        <v>0.61</v>
      </c>
      <c r="R14" s="35">
        <v>0.69</v>
      </c>
      <c r="S14" s="35">
        <v>0.75</v>
      </c>
      <c r="T14" s="35">
        <v>0.74</v>
      </c>
      <c r="U14" s="35">
        <v>0.75</v>
      </c>
      <c r="V14" s="35">
        <v>0.73</v>
      </c>
      <c r="W14" s="35">
        <v>0.71</v>
      </c>
      <c r="X14" s="35">
        <v>0.67</v>
      </c>
      <c r="Y14" s="35">
        <v>0.66</v>
      </c>
      <c r="Z14" s="35">
        <v>0.67</v>
      </c>
      <c r="AA14" s="35">
        <v>0.63</v>
      </c>
      <c r="AB14" s="35">
        <v>0.64</v>
      </c>
      <c r="AC14" s="35">
        <v>0.67</v>
      </c>
      <c r="AD14" s="35">
        <v>0.65</v>
      </c>
      <c r="AE14" s="35">
        <v>0.62</v>
      </c>
      <c r="AF14" s="35">
        <v>0.6</v>
      </c>
      <c r="AG14" s="133"/>
      <c r="AH14" s="35">
        <f t="shared" si="5"/>
        <v>0.5</v>
      </c>
      <c r="AI14" s="35">
        <f t="shared" si="0"/>
        <v>0.75</v>
      </c>
      <c r="AJ14" s="35">
        <f t="shared" si="1"/>
        <v>0.75</v>
      </c>
      <c r="AK14" s="35">
        <f t="shared" si="2"/>
        <v>0.65</v>
      </c>
      <c r="AL14" s="35">
        <f t="shared" si="3"/>
        <v>0.65</v>
      </c>
      <c r="AM14" s="35">
        <f t="shared" si="4"/>
        <v>0.60000000000000009</v>
      </c>
      <c r="AN14" s="133"/>
      <c r="AO14" s="35">
        <v>3.2</v>
      </c>
      <c r="AP14" s="35">
        <v>4.3</v>
      </c>
      <c r="AQ14" s="35">
        <v>4.9000000000000004</v>
      </c>
      <c r="AR14" s="35">
        <v>5.5</v>
      </c>
      <c r="AS14" s="35">
        <v>6</v>
      </c>
      <c r="AT14" s="35">
        <v>5.9</v>
      </c>
      <c r="AU14" s="35">
        <v>6</v>
      </c>
      <c r="AV14" s="35">
        <v>5.8</v>
      </c>
      <c r="AW14" s="35">
        <v>5.7</v>
      </c>
      <c r="AX14" s="35">
        <v>5.4</v>
      </c>
      <c r="AY14" s="35">
        <v>5.3</v>
      </c>
      <c r="AZ14" s="35">
        <v>5.4</v>
      </c>
      <c r="BA14" s="35">
        <v>5.0999999999999996</v>
      </c>
      <c r="BB14" s="35">
        <v>5.0999999999999996</v>
      </c>
      <c r="BC14" s="35">
        <v>5.3</v>
      </c>
      <c r="BD14" s="35">
        <v>5.2</v>
      </c>
      <c r="BE14" s="35">
        <v>4.9000000000000004</v>
      </c>
      <c r="BF14" s="35">
        <v>4.8</v>
      </c>
      <c r="BG14" s="35"/>
      <c r="BH14" s="1" t="s">
        <v>674</v>
      </c>
      <c r="BI14" s="49" t="s">
        <v>675</v>
      </c>
    </row>
    <row r="15" spans="1:61" s="1" customFormat="1" ht="12">
      <c r="A15" s="1" t="s">
        <v>689</v>
      </c>
      <c r="B15" s="19" t="s">
        <v>690</v>
      </c>
      <c r="C15" s="1" t="s">
        <v>691</v>
      </c>
      <c r="D15" s="20" t="s">
        <v>96</v>
      </c>
      <c r="E15" s="141">
        <v>50</v>
      </c>
      <c r="F15" s="22" t="s">
        <v>42</v>
      </c>
      <c r="G15" s="22" t="s">
        <v>441</v>
      </c>
      <c r="H15" s="22">
        <v>55</v>
      </c>
      <c r="I15" s="22"/>
      <c r="J15" s="22"/>
      <c r="K15" s="22"/>
      <c r="L15" s="22" t="s">
        <v>57</v>
      </c>
      <c r="M15" s="22" t="s">
        <v>58</v>
      </c>
      <c r="N15" s="22" t="s">
        <v>56</v>
      </c>
      <c r="O15" s="35">
        <v>0.2</v>
      </c>
      <c r="P15" s="35">
        <v>0.25</v>
      </c>
      <c r="Q15" s="35">
        <v>0.41</v>
      </c>
      <c r="R15" s="35">
        <v>0.73</v>
      </c>
      <c r="S15" s="35">
        <v>0.88</v>
      </c>
      <c r="T15" s="35">
        <v>0.94</v>
      </c>
      <c r="U15" s="35">
        <v>0.91</v>
      </c>
      <c r="V15" s="35">
        <v>0.93</v>
      </c>
      <c r="W15" s="35">
        <v>0.93</v>
      </c>
      <c r="X15" s="35">
        <v>0.97</v>
      </c>
      <c r="Y15" s="35">
        <v>0.96</v>
      </c>
      <c r="Z15" s="35">
        <v>0.97</v>
      </c>
      <c r="AA15" s="35">
        <v>1.05</v>
      </c>
      <c r="AB15" s="35">
        <v>0.96</v>
      </c>
      <c r="AC15" s="35">
        <v>1.01</v>
      </c>
      <c r="AD15" s="35">
        <v>0.99</v>
      </c>
      <c r="AE15" s="35">
        <v>0.8</v>
      </c>
      <c r="AF15" s="35">
        <v>0.62</v>
      </c>
      <c r="AG15" s="133"/>
      <c r="AH15" s="35">
        <f t="shared" si="5"/>
        <v>0.30000000000000004</v>
      </c>
      <c r="AI15" s="35">
        <f t="shared" si="0"/>
        <v>0.85000000000000009</v>
      </c>
      <c r="AJ15" s="35">
        <f t="shared" si="1"/>
        <v>0.9</v>
      </c>
      <c r="AK15" s="35">
        <f t="shared" si="2"/>
        <v>0.95000000000000007</v>
      </c>
      <c r="AL15" s="35">
        <f t="shared" si="3"/>
        <v>1</v>
      </c>
      <c r="AM15" s="35">
        <f t="shared" si="4"/>
        <v>0.8</v>
      </c>
      <c r="AN15" s="133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1" t="s">
        <v>692</v>
      </c>
      <c r="BI15" s="49"/>
    </row>
    <row r="16" spans="1:61" s="1" customFormat="1" ht="12">
      <c r="A16" s="1" t="s">
        <v>693</v>
      </c>
      <c r="B16" s="19" t="s">
        <v>690</v>
      </c>
      <c r="C16" s="52" t="s">
        <v>694</v>
      </c>
      <c r="D16" s="20" t="s">
        <v>27</v>
      </c>
      <c r="E16" s="141">
        <v>50</v>
      </c>
      <c r="F16" s="22" t="s">
        <v>20</v>
      </c>
      <c r="G16" s="22" t="s">
        <v>441</v>
      </c>
      <c r="H16" s="22">
        <v>55</v>
      </c>
      <c r="I16" s="22"/>
      <c r="J16" s="22"/>
      <c r="K16" s="22"/>
      <c r="L16" s="22" t="s">
        <v>57</v>
      </c>
      <c r="M16" s="22" t="s">
        <v>126</v>
      </c>
      <c r="N16" s="1" t="s">
        <v>79</v>
      </c>
      <c r="O16" s="35">
        <v>0.2</v>
      </c>
      <c r="P16" s="35">
        <v>0.27</v>
      </c>
      <c r="Q16" s="35">
        <v>0.46</v>
      </c>
      <c r="R16" s="35">
        <v>0.75</v>
      </c>
      <c r="S16" s="35">
        <v>0.87</v>
      </c>
      <c r="T16" s="35">
        <v>0.92</v>
      </c>
      <c r="U16" s="35">
        <v>0.89</v>
      </c>
      <c r="V16" s="35">
        <v>0.9</v>
      </c>
      <c r="W16" s="35">
        <v>0.9</v>
      </c>
      <c r="X16" s="35">
        <v>0.94</v>
      </c>
      <c r="Y16" s="35">
        <v>0.93</v>
      </c>
      <c r="Z16" s="35">
        <v>0.95</v>
      </c>
      <c r="AA16" s="35">
        <v>0.96</v>
      </c>
      <c r="AB16" s="35">
        <v>0.92</v>
      </c>
      <c r="AC16" s="35">
        <v>0.9</v>
      </c>
      <c r="AD16" s="35">
        <v>0.85</v>
      </c>
      <c r="AE16" s="35">
        <v>0.74</v>
      </c>
      <c r="AF16" s="35">
        <v>0.63</v>
      </c>
      <c r="AG16" s="133"/>
      <c r="AH16" s="35">
        <f t="shared" si="5"/>
        <v>0.30000000000000004</v>
      </c>
      <c r="AI16" s="35">
        <f t="shared" si="0"/>
        <v>0.85000000000000009</v>
      </c>
      <c r="AJ16" s="35">
        <f t="shared" si="1"/>
        <v>0.9</v>
      </c>
      <c r="AK16" s="35">
        <f t="shared" si="2"/>
        <v>0.95000000000000007</v>
      </c>
      <c r="AL16" s="35">
        <f t="shared" si="3"/>
        <v>0.95000000000000007</v>
      </c>
      <c r="AM16" s="35">
        <f t="shared" si="4"/>
        <v>0.75</v>
      </c>
      <c r="AN16" s="133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1" t="s">
        <v>692</v>
      </c>
      <c r="BI16" s="49"/>
    </row>
    <row r="17" spans="1:61" s="1" customFormat="1" ht="12">
      <c r="A17" s="1" t="s">
        <v>693</v>
      </c>
      <c r="B17" s="19" t="s">
        <v>690</v>
      </c>
      <c r="C17" s="1" t="s">
        <v>695</v>
      </c>
      <c r="D17" s="20" t="s">
        <v>41</v>
      </c>
      <c r="E17" s="145">
        <v>50</v>
      </c>
      <c r="F17" s="22" t="s">
        <v>20</v>
      </c>
      <c r="G17" s="22" t="s">
        <v>441</v>
      </c>
      <c r="H17" s="22">
        <v>55</v>
      </c>
      <c r="I17" s="22"/>
      <c r="J17" s="22"/>
      <c r="K17" s="22"/>
      <c r="L17" s="22" t="s">
        <v>57</v>
      </c>
      <c r="M17" s="22" t="s">
        <v>126</v>
      </c>
      <c r="N17" s="1" t="s">
        <v>79</v>
      </c>
      <c r="O17" s="35">
        <v>0.21</v>
      </c>
      <c r="P17" s="35">
        <v>0.28000000000000003</v>
      </c>
      <c r="Q17" s="35">
        <v>0.44</v>
      </c>
      <c r="R17" s="35">
        <v>0.72</v>
      </c>
      <c r="S17" s="35">
        <v>0.87</v>
      </c>
      <c r="T17" s="35">
        <v>0.93</v>
      </c>
      <c r="U17" s="35">
        <v>0.9</v>
      </c>
      <c r="V17" s="35">
        <v>0.9</v>
      </c>
      <c r="W17" s="35">
        <v>0.91</v>
      </c>
      <c r="X17" s="35">
        <v>0.94</v>
      </c>
      <c r="Y17" s="35">
        <v>0.94</v>
      </c>
      <c r="Z17" s="35">
        <v>0.95</v>
      </c>
      <c r="AA17" s="35">
        <v>0.96</v>
      </c>
      <c r="AB17" s="35">
        <v>0.93</v>
      </c>
      <c r="AC17" s="35">
        <v>0.91</v>
      </c>
      <c r="AD17" s="35">
        <v>0.85</v>
      </c>
      <c r="AE17" s="35">
        <v>0.74</v>
      </c>
      <c r="AF17" s="35">
        <v>0.63</v>
      </c>
      <c r="AG17" s="133"/>
      <c r="AH17" s="35">
        <f t="shared" si="5"/>
        <v>0.30000000000000004</v>
      </c>
      <c r="AI17" s="35">
        <f t="shared" si="0"/>
        <v>0.85000000000000009</v>
      </c>
      <c r="AJ17" s="35">
        <f t="shared" si="1"/>
        <v>0.9</v>
      </c>
      <c r="AK17" s="35">
        <f t="shared" si="2"/>
        <v>0.95000000000000007</v>
      </c>
      <c r="AL17" s="35">
        <f t="shared" si="3"/>
        <v>0.95000000000000007</v>
      </c>
      <c r="AM17" s="35">
        <f t="shared" si="4"/>
        <v>0.75</v>
      </c>
      <c r="AN17" s="133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1" t="s">
        <v>692</v>
      </c>
      <c r="BI17" s="49"/>
    </row>
    <row r="18" spans="1:61" s="1" customFormat="1" ht="12">
      <c r="A18" s="1" t="s">
        <v>689</v>
      </c>
      <c r="B18" s="19" t="s">
        <v>690</v>
      </c>
      <c r="C18" s="1" t="s">
        <v>696</v>
      </c>
      <c r="D18" s="20" t="s">
        <v>159</v>
      </c>
      <c r="E18" s="145">
        <v>50</v>
      </c>
      <c r="F18" s="22" t="s">
        <v>42</v>
      </c>
      <c r="G18" s="22" t="s">
        <v>441</v>
      </c>
      <c r="H18" s="22">
        <v>55</v>
      </c>
      <c r="I18" s="22"/>
      <c r="J18" s="22"/>
      <c r="K18" s="22"/>
      <c r="L18" s="22" t="s">
        <v>57</v>
      </c>
      <c r="M18" s="22" t="s">
        <v>58</v>
      </c>
      <c r="N18" s="22" t="s">
        <v>69</v>
      </c>
      <c r="O18" s="35">
        <v>0.19</v>
      </c>
      <c r="P18" s="35">
        <v>0.25</v>
      </c>
      <c r="Q18" s="35">
        <v>0.42</v>
      </c>
      <c r="R18" s="35">
        <v>0.74</v>
      </c>
      <c r="S18" s="35">
        <v>0.86</v>
      </c>
      <c r="T18" s="35">
        <v>0.94</v>
      </c>
      <c r="U18" s="35">
        <v>0.92</v>
      </c>
      <c r="V18" s="35">
        <v>0.93</v>
      </c>
      <c r="W18" s="35">
        <v>0.93</v>
      </c>
      <c r="X18" s="35">
        <v>0.97</v>
      </c>
      <c r="Y18" s="35">
        <v>0.96</v>
      </c>
      <c r="Z18" s="35">
        <v>0.98</v>
      </c>
      <c r="AA18" s="35">
        <v>0.99</v>
      </c>
      <c r="AB18" s="35">
        <v>0.95</v>
      </c>
      <c r="AC18" s="35">
        <v>0.94</v>
      </c>
      <c r="AD18" s="35">
        <v>0.88</v>
      </c>
      <c r="AE18" s="35">
        <v>0.76</v>
      </c>
      <c r="AF18" s="35">
        <v>0.64</v>
      </c>
      <c r="AG18" s="133"/>
      <c r="AH18" s="35">
        <f t="shared" si="5"/>
        <v>0.30000000000000004</v>
      </c>
      <c r="AI18" s="35">
        <f t="shared" si="0"/>
        <v>0.85000000000000009</v>
      </c>
      <c r="AJ18" s="35">
        <f t="shared" si="1"/>
        <v>0.95000000000000007</v>
      </c>
      <c r="AK18" s="35">
        <f t="shared" si="2"/>
        <v>0.95000000000000007</v>
      </c>
      <c r="AL18" s="35">
        <f t="shared" si="3"/>
        <v>0.95000000000000007</v>
      </c>
      <c r="AM18" s="35">
        <f t="shared" si="4"/>
        <v>0.75</v>
      </c>
      <c r="AN18" s="133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1" t="s">
        <v>692</v>
      </c>
      <c r="BI18" s="49"/>
    </row>
    <row r="19" spans="1:61" s="1" customFormat="1" ht="12">
      <c r="A19" s="1" t="s">
        <v>689</v>
      </c>
      <c r="B19" s="19" t="s">
        <v>690</v>
      </c>
      <c r="C19" s="1" t="s">
        <v>697</v>
      </c>
      <c r="D19" s="20" t="s">
        <v>698</v>
      </c>
      <c r="E19" s="145">
        <v>50</v>
      </c>
      <c r="F19" s="22" t="s">
        <v>42</v>
      </c>
      <c r="G19" s="22" t="s">
        <v>441</v>
      </c>
      <c r="H19" s="22">
        <v>55</v>
      </c>
      <c r="I19" s="22"/>
      <c r="J19" s="22"/>
      <c r="K19" s="22"/>
      <c r="L19" s="22" t="s">
        <v>29</v>
      </c>
      <c r="M19" s="22" t="s">
        <v>80</v>
      </c>
      <c r="N19" s="22" t="s">
        <v>243</v>
      </c>
      <c r="O19" s="35">
        <v>0.25</v>
      </c>
      <c r="P19" s="35">
        <v>0.3</v>
      </c>
      <c r="Q19" s="35">
        <v>0.49</v>
      </c>
      <c r="R19" s="35">
        <v>0.74</v>
      </c>
      <c r="S19" s="35">
        <v>0.86</v>
      </c>
      <c r="T19" s="35">
        <v>0.9</v>
      </c>
      <c r="U19" s="35">
        <v>0.86</v>
      </c>
      <c r="V19" s="35">
        <v>0.88</v>
      </c>
      <c r="W19" s="35">
        <v>0.87</v>
      </c>
      <c r="X19" s="35">
        <v>0.9</v>
      </c>
      <c r="Y19" s="35">
        <v>0.88</v>
      </c>
      <c r="Z19" s="35">
        <v>0.89</v>
      </c>
      <c r="AA19" s="35">
        <v>0.88</v>
      </c>
      <c r="AB19" s="35">
        <v>0.82</v>
      </c>
      <c r="AC19" s="35">
        <v>0.77</v>
      </c>
      <c r="AD19" s="35">
        <v>0.7</v>
      </c>
      <c r="AE19" s="35">
        <v>0.57999999999999996</v>
      </c>
      <c r="AF19" s="35">
        <v>0.48</v>
      </c>
      <c r="AG19" s="133"/>
      <c r="AH19" s="35">
        <f t="shared" si="5"/>
        <v>0.35000000000000003</v>
      </c>
      <c r="AI19" s="35">
        <f t="shared" si="0"/>
        <v>0.85000000000000009</v>
      </c>
      <c r="AJ19" s="35">
        <f t="shared" si="1"/>
        <v>0.85000000000000009</v>
      </c>
      <c r="AK19" s="35">
        <f t="shared" si="2"/>
        <v>0.9</v>
      </c>
      <c r="AL19" s="35">
        <f t="shared" si="3"/>
        <v>0.8</v>
      </c>
      <c r="AM19" s="35">
        <f t="shared" si="4"/>
        <v>0.60000000000000009</v>
      </c>
      <c r="AN19" s="133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1" t="s">
        <v>692</v>
      </c>
      <c r="BI19" s="49"/>
    </row>
    <row r="20" spans="1:61" s="1" customFormat="1" ht="12">
      <c r="A20" s="1" t="s">
        <v>689</v>
      </c>
      <c r="B20" s="19" t="s">
        <v>690</v>
      </c>
      <c r="C20" s="1" t="s">
        <v>699</v>
      </c>
      <c r="D20" s="20" t="s">
        <v>61</v>
      </c>
      <c r="E20" s="145">
        <v>50</v>
      </c>
      <c r="F20" s="22" t="s">
        <v>42</v>
      </c>
      <c r="G20" s="22" t="s">
        <v>441</v>
      </c>
      <c r="H20" s="22">
        <v>55</v>
      </c>
      <c r="I20" s="22"/>
      <c r="J20" s="22"/>
      <c r="K20" s="22"/>
      <c r="L20" s="22" t="s">
        <v>23</v>
      </c>
      <c r="M20" s="22" t="s">
        <v>105</v>
      </c>
      <c r="N20" s="22" t="s">
        <v>101</v>
      </c>
      <c r="O20" s="35">
        <v>0.35</v>
      </c>
      <c r="P20" s="35">
        <v>0.45</v>
      </c>
      <c r="Q20" s="35">
        <v>0.61</v>
      </c>
      <c r="R20" s="35">
        <v>0.65</v>
      </c>
      <c r="S20" s="35">
        <v>0.7</v>
      </c>
      <c r="T20" s="35">
        <v>0.69</v>
      </c>
      <c r="U20" s="35">
        <v>0.63</v>
      </c>
      <c r="V20" s="35">
        <v>0.63</v>
      </c>
      <c r="W20" s="35">
        <v>0.57999999999999996</v>
      </c>
      <c r="X20" s="35">
        <v>0.55000000000000004</v>
      </c>
      <c r="Y20" s="35">
        <v>0.54</v>
      </c>
      <c r="Z20" s="35">
        <v>0.51</v>
      </c>
      <c r="AA20" s="35">
        <v>0.47</v>
      </c>
      <c r="AB20" s="35">
        <v>0.4</v>
      </c>
      <c r="AC20" s="35">
        <v>0.37</v>
      </c>
      <c r="AD20" s="35">
        <v>0.31</v>
      </c>
      <c r="AE20" s="35">
        <v>0.25</v>
      </c>
      <c r="AF20" s="35">
        <v>0.19</v>
      </c>
      <c r="AG20" s="133"/>
      <c r="AH20" s="35">
        <f t="shared" si="5"/>
        <v>0.45</v>
      </c>
      <c r="AI20" s="35">
        <f t="shared" si="0"/>
        <v>0.70000000000000007</v>
      </c>
      <c r="AJ20" s="35">
        <f t="shared" si="1"/>
        <v>0.60000000000000009</v>
      </c>
      <c r="AK20" s="35">
        <f t="shared" si="2"/>
        <v>0.55000000000000004</v>
      </c>
      <c r="AL20" s="35">
        <f t="shared" si="3"/>
        <v>0.4</v>
      </c>
      <c r="AM20" s="35">
        <f t="shared" si="4"/>
        <v>0.25</v>
      </c>
      <c r="AN20" s="133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1" t="s">
        <v>692</v>
      </c>
      <c r="BI20" s="49"/>
    </row>
    <row r="21" spans="1:61" s="1" customFormat="1" ht="12">
      <c r="B21" s="19" t="s">
        <v>690</v>
      </c>
      <c r="C21" s="1" t="s">
        <v>700</v>
      </c>
      <c r="D21" s="20" t="s">
        <v>27</v>
      </c>
      <c r="E21" s="145">
        <v>105</v>
      </c>
      <c r="F21" s="22" t="s">
        <v>42</v>
      </c>
      <c r="G21" s="22" t="s">
        <v>701</v>
      </c>
      <c r="H21" s="22">
        <v>105</v>
      </c>
      <c r="I21" s="22"/>
      <c r="J21" s="22"/>
      <c r="K21" s="22"/>
      <c r="L21" s="22" t="s">
        <v>35</v>
      </c>
      <c r="M21" s="22"/>
      <c r="N21" s="22" t="s">
        <v>166</v>
      </c>
      <c r="O21" s="35">
        <v>0.23</v>
      </c>
      <c r="P21" s="35">
        <v>0.21</v>
      </c>
      <c r="Q21" s="35">
        <v>0.34</v>
      </c>
      <c r="R21" s="35">
        <v>0.43</v>
      </c>
      <c r="S21" s="35">
        <v>0.46</v>
      </c>
      <c r="T21" s="35">
        <v>0.54</v>
      </c>
      <c r="U21" s="35">
        <v>0.59</v>
      </c>
      <c r="V21" s="35">
        <v>0.65</v>
      </c>
      <c r="W21" s="35">
        <v>0.71</v>
      </c>
      <c r="X21" s="35">
        <v>0.75</v>
      </c>
      <c r="Y21" s="35">
        <v>0.81</v>
      </c>
      <c r="Z21" s="35">
        <v>0.83</v>
      </c>
      <c r="AA21" s="35">
        <v>0.84</v>
      </c>
      <c r="AB21" s="35">
        <v>0.79</v>
      </c>
      <c r="AC21" s="35">
        <v>0.78</v>
      </c>
      <c r="AD21" s="35">
        <v>0.77</v>
      </c>
      <c r="AE21" s="35">
        <v>0.75</v>
      </c>
      <c r="AF21" s="35">
        <v>0.69</v>
      </c>
      <c r="AG21" s="133"/>
      <c r="AH21" s="35">
        <f t="shared" ref="AH21:AH34" si="6">IF(AVERAGE(O21:Q21)&lt;1.01,ROUND(AVERAGE(O21:Q21)/0.05,0)*0.05,1)</f>
        <v>0.25</v>
      </c>
      <c r="AI21" s="35">
        <f t="shared" ref="AI21:AI34" si="7">IF(AVERAGE(R21:T21)&lt;1.01,ROUND(AVERAGE(R21:T21)/0.05,0)*0.05,1)</f>
        <v>0.5</v>
      </c>
      <c r="AJ21" s="35">
        <f t="shared" si="1"/>
        <v>0.65</v>
      </c>
      <c r="AK21" s="35">
        <f t="shared" si="2"/>
        <v>0.8</v>
      </c>
      <c r="AL21" s="35">
        <f t="shared" si="3"/>
        <v>0.8</v>
      </c>
      <c r="AM21" s="35">
        <f t="shared" si="4"/>
        <v>0.75</v>
      </c>
      <c r="AN21" s="133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1" t="s">
        <v>692</v>
      </c>
      <c r="BI21" s="49"/>
    </row>
    <row r="22" spans="1:61" s="1" customFormat="1" ht="12">
      <c r="B22" s="19" t="s">
        <v>690</v>
      </c>
      <c r="C22" s="1" t="s">
        <v>702</v>
      </c>
      <c r="D22" s="20" t="s">
        <v>27</v>
      </c>
      <c r="E22" s="145">
        <v>105</v>
      </c>
      <c r="F22" s="22" t="s">
        <v>42</v>
      </c>
      <c r="G22" s="22" t="s">
        <v>703</v>
      </c>
      <c r="H22" s="22">
        <v>105</v>
      </c>
      <c r="I22" s="22"/>
      <c r="J22" s="22"/>
      <c r="K22" s="22"/>
      <c r="L22" s="22" t="s">
        <v>35</v>
      </c>
      <c r="M22" s="22"/>
      <c r="N22" s="22" t="s">
        <v>160</v>
      </c>
      <c r="O22" s="35">
        <v>0.45</v>
      </c>
      <c r="P22" s="35">
        <v>0.31</v>
      </c>
      <c r="Q22" s="35">
        <v>0.41</v>
      </c>
      <c r="R22" s="35">
        <v>0.51</v>
      </c>
      <c r="S22" s="35">
        <v>0.59</v>
      </c>
      <c r="T22" s="35">
        <v>0.62</v>
      </c>
      <c r="U22" s="35">
        <v>0.66</v>
      </c>
      <c r="V22" s="35">
        <v>0.7</v>
      </c>
      <c r="W22" s="35">
        <v>0.75</v>
      </c>
      <c r="X22" s="35">
        <v>0.78</v>
      </c>
      <c r="Y22" s="35">
        <v>0.82</v>
      </c>
      <c r="Z22" s="35">
        <v>0.87</v>
      </c>
      <c r="AA22" s="35">
        <v>0.86</v>
      </c>
      <c r="AB22" s="35">
        <v>0.82</v>
      </c>
      <c r="AC22" s="35">
        <v>0.8</v>
      </c>
      <c r="AD22" s="35">
        <v>0.8</v>
      </c>
      <c r="AE22" s="35">
        <v>0.76</v>
      </c>
      <c r="AF22" s="35">
        <v>0.69</v>
      </c>
      <c r="AG22" s="133"/>
      <c r="AH22" s="35">
        <f t="shared" si="6"/>
        <v>0.4</v>
      </c>
      <c r="AI22" s="35">
        <f t="shared" si="7"/>
        <v>0.55000000000000004</v>
      </c>
      <c r="AJ22" s="35">
        <f t="shared" si="1"/>
        <v>0.70000000000000007</v>
      </c>
      <c r="AK22" s="35">
        <f t="shared" si="2"/>
        <v>0.8</v>
      </c>
      <c r="AL22" s="35">
        <f t="shared" si="3"/>
        <v>0.85000000000000009</v>
      </c>
      <c r="AM22" s="35">
        <f t="shared" si="4"/>
        <v>0.75</v>
      </c>
      <c r="AN22" s="133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1" t="s">
        <v>692</v>
      </c>
      <c r="BI22" s="49"/>
    </row>
    <row r="23" spans="1:61" s="1" customFormat="1" ht="12">
      <c r="B23" s="19" t="s">
        <v>690</v>
      </c>
      <c r="C23" s="1" t="s">
        <v>704</v>
      </c>
      <c r="D23" s="20" t="s">
        <v>96</v>
      </c>
      <c r="E23" s="145">
        <v>105</v>
      </c>
      <c r="F23" s="22" t="s">
        <v>42</v>
      </c>
      <c r="G23" s="22" t="s">
        <v>490</v>
      </c>
      <c r="H23" s="22">
        <v>105</v>
      </c>
      <c r="I23" s="22"/>
      <c r="J23" s="22"/>
      <c r="K23" s="22"/>
      <c r="L23" s="22" t="s">
        <v>57</v>
      </c>
      <c r="M23" s="22"/>
      <c r="N23" s="22" t="s">
        <v>79</v>
      </c>
      <c r="O23" s="35">
        <v>0.47</v>
      </c>
      <c r="P23" s="35">
        <v>0.43</v>
      </c>
      <c r="Q23" s="35">
        <v>0.5</v>
      </c>
      <c r="R23" s="35">
        <v>0.68</v>
      </c>
      <c r="S23" s="35">
        <v>0.79</v>
      </c>
      <c r="T23" s="35">
        <v>0.79</v>
      </c>
      <c r="U23" s="35">
        <v>0.82</v>
      </c>
      <c r="V23" s="35">
        <v>0.84</v>
      </c>
      <c r="W23" s="35">
        <v>0.85</v>
      </c>
      <c r="X23" s="35">
        <v>0.86</v>
      </c>
      <c r="Y23" s="35">
        <v>0.91</v>
      </c>
      <c r="Z23" s="35">
        <v>0.91</v>
      </c>
      <c r="AA23" s="35">
        <v>0.93</v>
      </c>
      <c r="AB23" s="35">
        <v>0.88</v>
      </c>
      <c r="AC23" s="35">
        <v>0.89</v>
      </c>
      <c r="AD23" s="35">
        <v>0.89</v>
      </c>
      <c r="AE23" s="35">
        <v>0.83</v>
      </c>
      <c r="AF23" s="35">
        <v>0.76</v>
      </c>
      <c r="AG23" s="133"/>
      <c r="AH23" s="35">
        <f t="shared" si="6"/>
        <v>0.45</v>
      </c>
      <c r="AI23" s="35">
        <f t="shared" si="7"/>
        <v>0.75</v>
      </c>
      <c r="AJ23" s="35">
        <f t="shared" si="1"/>
        <v>0.85000000000000009</v>
      </c>
      <c r="AK23" s="35">
        <f t="shared" si="2"/>
        <v>0.9</v>
      </c>
      <c r="AL23" s="35">
        <f t="shared" si="3"/>
        <v>0.9</v>
      </c>
      <c r="AM23" s="35">
        <f t="shared" si="4"/>
        <v>0.85000000000000009</v>
      </c>
      <c r="AN23" s="133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1" t="s">
        <v>692</v>
      </c>
      <c r="BI23" s="49"/>
    </row>
    <row r="24" spans="1:61" s="1" customFormat="1" ht="12">
      <c r="B24" s="19" t="s">
        <v>690</v>
      </c>
      <c r="C24" s="1" t="s">
        <v>705</v>
      </c>
      <c r="D24" s="20" t="s">
        <v>27</v>
      </c>
      <c r="E24" s="145">
        <v>105</v>
      </c>
      <c r="F24" s="22" t="s">
        <v>42</v>
      </c>
      <c r="G24" s="22" t="s">
        <v>706</v>
      </c>
      <c r="H24" s="22">
        <v>105</v>
      </c>
      <c r="I24" s="22"/>
      <c r="J24" s="22"/>
      <c r="K24" s="22"/>
      <c r="L24" s="22" t="s">
        <v>57</v>
      </c>
      <c r="M24" s="22"/>
      <c r="N24" s="22" t="s">
        <v>72</v>
      </c>
      <c r="O24" s="35">
        <v>0.42</v>
      </c>
      <c r="P24" s="35">
        <v>0.5</v>
      </c>
      <c r="Q24" s="35">
        <v>0.65</v>
      </c>
      <c r="R24" s="35">
        <v>0.84</v>
      </c>
      <c r="S24" s="35">
        <v>0.96</v>
      </c>
      <c r="T24" s="35">
        <v>0.96</v>
      </c>
      <c r="U24" s="35">
        <v>1.08</v>
      </c>
      <c r="V24" s="35">
        <v>1.03</v>
      </c>
      <c r="W24" s="35">
        <v>1.03</v>
      </c>
      <c r="X24" s="35">
        <v>0.99</v>
      </c>
      <c r="Y24" s="35">
        <v>1</v>
      </c>
      <c r="Z24" s="35">
        <v>1</v>
      </c>
      <c r="AA24" s="35">
        <v>0.98</v>
      </c>
      <c r="AB24" s="35">
        <v>0.95</v>
      </c>
      <c r="AC24" s="35">
        <v>0.94</v>
      </c>
      <c r="AD24" s="35">
        <v>0.94</v>
      </c>
      <c r="AE24" s="35">
        <v>0.89</v>
      </c>
      <c r="AF24" s="35">
        <v>0.85</v>
      </c>
      <c r="AG24" s="133"/>
      <c r="AH24" s="35">
        <f t="shared" si="6"/>
        <v>0.5</v>
      </c>
      <c r="AI24" s="35">
        <f t="shared" si="7"/>
        <v>0.9</v>
      </c>
      <c r="AJ24" s="35">
        <f t="shared" si="1"/>
        <v>1</v>
      </c>
      <c r="AK24" s="35">
        <f t="shared" si="2"/>
        <v>1</v>
      </c>
      <c r="AL24" s="35">
        <f t="shared" si="3"/>
        <v>0.95000000000000007</v>
      </c>
      <c r="AM24" s="35">
        <f t="shared" si="4"/>
        <v>0.9</v>
      </c>
      <c r="AN24" s="133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1" t="s">
        <v>692</v>
      </c>
      <c r="BI24" s="49"/>
    </row>
    <row r="25" spans="1:61" s="1" customFormat="1" ht="12">
      <c r="B25" s="19" t="s">
        <v>690</v>
      </c>
      <c r="C25" s="1" t="s">
        <v>707</v>
      </c>
      <c r="D25" s="20" t="s">
        <v>27</v>
      </c>
      <c r="E25" s="145">
        <v>105</v>
      </c>
      <c r="F25" s="22" t="s">
        <v>42</v>
      </c>
      <c r="G25" s="22" t="s">
        <v>708</v>
      </c>
      <c r="H25" s="22">
        <v>105</v>
      </c>
      <c r="I25" s="22"/>
      <c r="J25" s="22"/>
      <c r="K25" s="22"/>
      <c r="L25" s="22" t="s">
        <v>57</v>
      </c>
      <c r="M25" s="22"/>
      <c r="N25" s="22" t="s">
        <v>72</v>
      </c>
      <c r="O25" s="35">
        <v>0.39</v>
      </c>
      <c r="P25" s="35">
        <v>0.47</v>
      </c>
      <c r="Q25" s="35">
        <v>0.69</v>
      </c>
      <c r="R25" s="35">
        <v>0.9</v>
      </c>
      <c r="S25" s="35">
        <v>1.02</v>
      </c>
      <c r="T25" s="35">
        <v>0.96</v>
      </c>
      <c r="U25" s="35">
        <v>1.08</v>
      </c>
      <c r="V25" s="35">
        <v>1.03</v>
      </c>
      <c r="W25" s="35">
        <v>1</v>
      </c>
      <c r="X25" s="35">
        <v>0.97</v>
      </c>
      <c r="Y25" s="35">
        <v>0.98</v>
      </c>
      <c r="Z25" s="35">
        <v>0.99</v>
      </c>
      <c r="AA25" s="35">
        <v>0.98</v>
      </c>
      <c r="AB25" s="35">
        <v>0.95</v>
      </c>
      <c r="AC25" s="35">
        <v>0.95</v>
      </c>
      <c r="AD25" s="35">
        <v>0.94</v>
      </c>
      <c r="AE25" s="35">
        <v>0.92</v>
      </c>
      <c r="AF25" s="35">
        <v>0.87</v>
      </c>
      <c r="AG25" s="133"/>
      <c r="AH25" s="35">
        <f t="shared" si="6"/>
        <v>0.5</v>
      </c>
      <c r="AI25" s="35">
        <f t="shared" si="7"/>
        <v>0.95000000000000007</v>
      </c>
      <c r="AJ25" s="35">
        <f t="shared" si="1"/>
        <v>1</v>
      </c>
      <c r="AK25" s="35">
        <f t="shared" si="2"/>
        <v>1</v>
      </c>
      <c r="AL25" s="35">
        <f t="shared" si="3"/>
        <v>0.95000000000000007</v>
      </c>
      <c r="AM25" s="35">
        <f t="shared" si="4"/>
        <v>0.9</v>
      </c>
      <c r="AN25" s="133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1" t="s">
        <v>692</v>
      </c>
      <c r="BI25" s="49"/>
    </row>
    <row r="26" spans="1:61" s="1" customFormat="1" ht="12">
      <c r="B26" s="19" t="s">
        <v>690</v>
      </c>
      <c r="C26" s="1" t="s">
        <v>709</v>
      </c>
      <c r="D26" s="20" t="s">
        <v>96</v>
      </c>
      <c r="E26" s="145">
        <v>105</v>
      </c>
      <c r="F26" s="22" t="s">
        <v>42</v>
      </c>
      <c r="G26" s="22" t="s">
        <v>701</v>
      </c>
      <c r="H26" s="22">
        <v>105</v>
      </c>
      <c r="I26" s="22"/>
      <c r="J26" s="22"/>
      <c r="K26" s="22"/>
      <c r="L26" s="22" t="s">
        <v>35</v>
      </c>
      <c r="M26" s="22"/>
      <c r="N26" s="22" t="s">
        <v>160</v>
      </c>
      <c r="O26" s="35">
        <v>0.28000000000000003</v>
      </c>
      <c r="P26" s="35">
        <v>0.26</v>
      </c>
      <c r="Q26" s="35">
        <v>0.39</v>
      </c>
      <c r="R26" s="35">
        <v>0.49</v>
      </c>
      <c r="S26" s="35">
        <v>0.54</v>
      </c>
      <c r="T26" s="35">
        <v>0.6</v>
      </c>
      <c r="U26" s="35">
        <v>0.68</v>
      </c>
      <c r="V26" s="35">
        <v>0.73</v>
      </c>
      <c r="W26" s="35">
        <v>0.76</v>
      </c>
      <c r="X26" s="35">
        <v>0.79</v>
      </c>
      <c r="Y26" s="35">
        <v>0.84</v>
      </c>
      <c r="Z26" s="35">
        <v>0.88</v>
      </c>
      <c r="AA26" s="35">
        <v>0.86</v>
      </c>
      <c r="AB26" s="35">
        <v>0.84</v>
      </c>
      <c r="AC26" s="35">
        <v>0.83</v>
      </c>
      <c r="AD26" s="35">
        <v>0.85</v>
      </c>
      <c r="AE26" s="35">
        <v>0.83</v>
      </c>
      <c r="AF26" s="35">
        <v>0.76</v>
      </c>
      <c r="AG26" s="133"/>
      <c r="AH26" s="35">
        <f t="shared" si="6"/>
        <v>0.30000000000000004</v>
      </c>
      <c r="AI26" s="35">
        <f t="shared" si="7"/>
        <v>0.55000000000000004</v>
      </c>
      <c r="AJ26" s="35">
        <f t="shared" si="1"/>
        <v>0.70000000000000007</v>
      </c>
      <c r="AK26" s="35">
        <f t="shared" si="2"/>
        <v>0.85000000000000009</v>
      </c>
      <c r="AL26" s="35">
        <f t="shared" si="3"/>
        <v>0.85000000000000009</v>
      </c>
      <c r="AM26" s="35">
        <f t="shared" si="4"/>
        <v>0.8</v>
      </c>
      <c r="AN26" s="133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1" t="s">
        <v>692</v>
      </c>
      <c r="BI26" s="49"/>
    </row>
    <row r="27" spans="1:61" s="1" customFormat="1" ht="12">
      <c r="B27" s="19" t="s">
        <v>690</v>
      </c>
      <c r="C27" s="1" t="s">
        <v>710</v>
      </c>
      <c r="D27" s="20" t="s">
        <v>96</v>
      </c>
      <c r="E27" s="145">
        <v>105</v>
      </c>
      <c r="F27" s="22" t="s">
        <v>42</v>
      </c>
      <c r="G27" s="22" t="s">
        <v>703</v>
      </c>
      <c r="H27" s="22">
        <v>105</v>
      </c>
      <c r="I27" s="22"/>
      <c r="J27" s="22"/>
      <c r="K27" s="22"/>
      <c r="L27" s="22" t="s">
        <v>35</v>
      </c>
      <c r="M27" s="22"/>
      <c r="N27" s="22" t="s">
        <v>28</v>
      </c>
      <c r="O27" s="35">
        <v>0.44</v>
      </c>
      <c r="P27" s="35">
        <v>0.39</v>
      </c>
      <c r="Q27" s="35">
        <v>0.46</v>
      </c>
      <c r="R27" s="35">
        <v>0.56999999999999995</v>
      </c>
      <c r="S27" s="35">
        <v>0.63</v>
      </c>
      <c r="T27" s="35">
        <v>0.67</v>
      </c>
      <c r="U27" s="35">
        <v>0.71</v>
      </c>
      <c r="V27" s="35">
        <v>0.75</v>
      </c>
      <c r="W27" s="35">
        <v>0.78</v>
      </c>
      <c r="X27" s="35">
        <v>0.8</v>
      </c>
      <c r="Y27" s="35">
        <v>0.86</v>
      </c>
      <c r="Z27" s="35">
        <v>0.9</v>
      </c>
      <c r="AA27" s="35">
        <v>0.88</v>
      </c>
      <c r="AB27" s="35">
        <v>0.85</v>
      </c>
      <c r="AC27" s="35">
        <v>0.87</v>
      </c>
      <c r="AD27" s="35">
        <v>0.86</v>
      </c>
      <c r="AE27" s="35">
        <v>0.81</v>
      </c>
      <c r="AF27" s="35">
        <v>0.75</v>
      </c>
      <c r="AG27" s="133"/>
      <c r="AH27" s="35">
        <f t="shared" si="6"/>
        <v>0.45</v>
      </c>
      <c r="AI27" s="35">
        <f t="shared" si="7"/>
        <v>0.60000000000000009</v>
      </c>
      <c r="AJ27" s="35">
        <f t="shared" si="1"/>
        <v>0.75</v>
      </c>
      <c r="AK27" s="35">
        <f t="shared" si="2"/>
        <v>0.85000000000000009</v>
      </c>
      <c r="AL27" s="35">
        <f t="shared" si="3"/>
        <v>0.85000000000000009</v>
      </c>
      <c r="AM27" s="35">
        <f t="shared" si="4"/>
        <v>0.8</v>
      </c>
      <c r="AN27" s="133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1" t="s">
        <v>692</v>
      </c>
      <c r="BI27" s="49"/>
    </row>
    <row r="28" spans="1:61" s="1" customFormat="1" ht="12">
      <c r="B28" s="19" t="s">
        <v>690</v>
      </c>
      <c r="C28" s="1" t="s">
        <v>711</v>
      </c>
      <c r="D28" s="20" t="s">
        <v>27</v>
      </c>
      <c r="E28" s="145">
        <v>105</v>
      </c>
      <c r="F28" s="22" t="s">
        <v>42</v>
      </c>
      <c r="G28" s="22" t="s">
        <v>712</v>
      </c>
      <c r="H28" s="22">
        <v>105</v>
      </c>
      <c r="I28" s="22"/>
      <c r="J28" s="22"/>
      <c r="K28" s="22"/>
      <c r="L28" s="22" t="s">
        <v>57</v>
      </c>
      <c r="M28" s="22"/>
      <c r="N28" s="22" t="s">
        <v>72</v>
      </c>
      <c r="O28" s="35">
        <v>0.49</v>
      </c>
      <c r="P28" s="35">
        <v>0.48</v>
      </c>
      <c r="Q28" s="35">
        <v>0.54</v>
      </c>
      <c r="R28" s="35">
        <v>0.73</v>
      </c>
      <c r="S28" s="35">
        <v>0.91</v>
      </c>
      <c r="T28" s="35">
        <v>0.92</v>
      </c>
      <c r="U28" s="35">
        <v>1.06</v>
      </c>
      <c r="V28" s="35">
        <v>1.05</v>
      </c>
      <c r="W28" s="35">
        <v>1.05</v>
      </c>
      <c r="X28" s="35">
        <v>1.02</v>
      </c>
      <c r="Y28" s="35">
        <v>1.02</v>
      </c>
      <c r="Z28" s="35">
        <v>0.98</v>
      </c>
      <c r="AA28" s="35">
        <v>0.98</v>
      </c>
      <c r="AB28" s="35">
        <v>0.94</v>
      </c>
      <c r="AC28" s="35">
        <v>0.94</v>
      </c>
      <c r="AD28" s="35">
        <v>0.94</v>
      </c>
      <c r="AE28" s="35">
        <v>0.9</v>
      </c>
      <c r="AF28" s="35">
        <v>0.85</v>
      </c>
      <c r="AG28" s="133"/>
      <c r="AH28" s="35">
        <f t="shared" si="6"/>
        <v>0.5</v>
      </c>
      <c r="AI28" s="35">
        <f t="shared" si="7"/>
        <v>0.85000000000000009</v>
      </c>
      <c r="AJ28" s="35">
        <f t="shared" si="1"/>
        <v>1</v>
      </c>
      <c r="AK28" s="35">
        <f t="shared" si="2"/>
        <v>1</v>
      </c>
      <c r="AL28" s="35">
        <f t="shared" si="3"/>
        <v>0.95000000000000007</v>
      </c>
      <c r="AM28" s="35">
        <f t="shared" si="4"/>
        <v>0.9</v>
      </c>
      <c r="AN28" s="133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1" t="s">
        <v>692</v>
      </c>
      <c r="BI28" s="49"/>
    </row>
    <row r="29" spans="1:61" s="1" customFormat="1" ht="12">
      <c r="B29" s="19" t="s">
        <v>690</v>
      </c>
      <c r="C29" s="1" t="s">
        <v>713</v>
      </c>
      <c r="D29" s="20" t="s">
        <v>27</v>
      </c>
      <c r="E29" s="145">
        <v>105</v>
      </c>
      <c r="F29" s="22" t="s">
        <v>42</v>
      </c>
      <c r="G29" s="22" t="s">
        <v>714</v>
      </c>
      <c r="H29" s="22">
        <v>105</v>
      </c>
      <c r="I29" s="22"/>
      <c r="J29" s="22"/>
      <c r="K29" s="22"/>
      <c r="L29" s="22" t="s">
        <v>57</v>
      </c>
      <c r="M29" s="22"/>
      <c r="N29" s="22" t="s">
        <v>72</v>
      </c>
      <c r="O29" s="35">
        <v>0.36</v>
      </c>
      <c r="P29" s="35">
        <v>0.47</v>
      </c>
      <c r="Q29" s="35">
        <v>0.66</v>
      </c>
      <c r="R29" s="35">
        <v>0.88</v>
      </c>
      <c r="S29" s="35">
        <v>0.99</v>
      </c>
      <c r="T29" s="35">
        <v>0.96</v>
      </c>
      <c r="U29" s="35">
        <v>1.0900000000000001</v>
      </c>
      <c r="V29" s="35">
        <v>1.03</v>
      </c>
      <c r="W29" s="35">
        <v>1</v>
      </c>
      <c r="X29" s="35">
        <v>0.98</v>
      </c>
      <c r="Y29" s="35">
        <v>0.97</v>
      </c>
      <c r="Z29" s="35">
        <v>0.98</v>
      </c>
      <c r="AA29" s="35">
        <v>1</v>
      </c>
      <c r="AB29" s="35">
        <v>0.96</v>
      </c>
      <c r="AC29" s="35">
        <v>0.97</v>
      </c>
      <c r="AD29" s="35">
        <v>0.96</v>
      </c>
      <c r="AE29" s="35">
        <v>0.92</v>
      </c>
      <c r="AF29" s="35">
        <v>0.86</v>
      </c>
      <c r="AG29" s="133"/>
      <c r="AH29" s="35">
        <f t="shared" si="6"/>
        <v>0.5</v>
      </c>
      <c r="AI29" s="35">
        <f t="shared" si="7"/>
        <v>0.95000000000000007</v>
      </c>
      <c r="AJ29" s="35">
        <f t="shared" si="1"/>
        <v>1</v>
      </c>
      <c r="AK29" s="35">
        <f t="shared" si="2"/>
        <v>1</v>
      </c>
      <c r="AL29" s="35">
        <f t="shared" si="3"/>
        <v>1</v>
      </c>
      <c r="AM29" s="35">
        <f t="shared" si="4"/>
        <v>0.9</v>
      </c>
      <c r="AN29" s="133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1" t="s">
        <v>692</v>
      </c>
      <c r="BI29" s="49"/>
    </row>
    <row r="30" spans="1:61" s="1" customFormat="1" ht="12">
      <c r="B30" s="19" t="s">
        <v>690</v>
      </c>
      <c r="C30" s="1" t="s">
        <v>715</v>
      </c>
      <c r="D30" s="20" t="s">
        <v>27</v>
      </c>
      <c r="E30" s="145">
        <v>105</v>
      </c>
      <c r="F30" s="22" t="s">
        <v>42</v>
      </c>
      <c r="G30" s="22" t="s">
        <v>716</v>
      </c>
      <c r="H30" s="22">
        <v>105</v>
      </c>
      <c r="I30" s="22"/>
      <c r="J30" s="22"/>
      <c r="K30" s="22"/>
      <c r="L30" s="22" t="s">
        <v>57</v>
      </c>
      <c r="M30" s="22"/>
      <c r="N30" s="22" t="s">
        <v>72</v>
      </c>
      <c r="O30" s="35">
        <v>0.42</v>
      </c>
      <c r="P30" s="35">
        <v>0.52</v>
      </c>
      <c r="Q30" s="35">
        <v>0.67</v>
      </c>
      <c r="R30" s="35">
        <v>0.92</v>
      </c>
      <c r="S30" s="35">
        <v>1</v>
      </c>
      <c r="T30" s="35">
        <v>0.95</v>
      </c>
      <c r="U30" s="35">
        <v>1.06</v>
      </c>
      <c r="V30" s="35">
        <v>1.03</v>
      </c>
      <c r="W30" s="35">
        <v>0.99</v>
      </c>
      <c r="X30" s="35">
        <v>0.98</v>
      </c>
      <c r="Y30" s="35">
        <v>0.97</v>
      </c>
      <c r="Z30" s="35">
        <v>0.97</v>
      </c>
      <c r="AA30" s="35">
        <v>1.01</v>
      </c>
      <c r="AB30" s="35">
        <v>0.98</v>
      </c>
      <c r="AC30" s="35">
        <v>0.94</v>
      </c>
      <c r="AD30" s="35">
        <v>0.95</v>
      </c>
      <c r="AE30" s="35">
        <v>0.92</v>
      </c>
      <c r="AF30" s="35">
        <v>0.87</v>
      </c>
      <c r="AG30" s="133"/>
      <c r="AH30" s="35">
        <f t="shared" si="6"/>
        <v>0.55000000000000004</v>
      </c>
      <c r="AI30" s="35">
        <f t="shared" si="7"/>
        <v>0.95000000000000007</v>
      </c>
      <c r="AJ30" s="35">
        <f t="shared" si="1"/>
        <v>1</v>
      </c>
      <c r="AK30" s="35">
        <f t="shared" si="2"/>
        <v>0.95000000000000007</v>
      </c>
      <c r="AL30" s="35">
        <f t="shared" si="3"/>
        <v>1</v>
      </c>
      <c r="AM30" s="35">
        <f t="shared" si="4"/>
        <v>0.9</v>
      </c>
      <c r="AN30" s="133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1" t="s">
        <v>692</v>
      </c>
      <c r="BI30" s="49"/>
    </row>
    <row r="31" spans="1:61" s="1" customFormat="1" ht="12">
      <c r="B31" s="19" t="s">
        <v>690</v>
      </c>
      <c r="C31" s="1" t="s">
        <v>717</v>
      </c>
      <c r="D31" s="20" t="s">
        <v>27</v>
      </c>
      <c r="E31" s="145">
        <v>105</v>
      </c>
      <c r="F31" s="22" t="s">
        <v>42</v>
      </c>
      <c r="G31" s="22" t="s">
        <v>490</v>
      </c>
      <c r="H31" s="22">
        <v>105</v>
      </c>
      <c r="I31" s="22"/>
      <c r="J31" s="22"/>
      <c r="K31" s="22"/>
      <c r="L31" s="22" t="s">
        <v>57</v>
      </c>
      <c r="M31" s="22"/>
      <c r="N31" s="22" t="s">
        <v>79</v>
      </c>
      <c r="O31" s="35">
        <v>0.53</v>
      </c>
      <c r="P31" s="35">
        <v>0.44</v>
      </c>
      <c r="Q31" s="35">
        <v>0.51</v>
      </c>
      <c r="R31" s="35">
        <v>0.71</v>
      </c>
      <c r="S31" s="35">
        <v>0.79</v>
      </c>
      <c r="T31" s="35">
        <v>0.79</v>
      </c>
      <c r="U31" s="35">
        <v>0.86</v>
      </c>
      <c r="V31" s="35">
        <v>0.88</v>
      </c>
      <c r="W31" s="35">
        <v>0.86</v>
      </c>
      <c r="X31" s="35">
        <v>0.86</v>
      </c>
      <c r="Y31" s="35">
        <v>0.89</v>
      </c>
      <c r="Z31" s="35">
        <v>0.91</v>
      </c>
      <c r="AA31" s="35">
        <v>0.93</v>
      </c>
      <c r="AB31" s="35">
        <v>0.89</v>
      </c>
      <c r="AC31" s="35">
        <v>0.86</v>
      </c>
      <c r="AD31" s="35">
        <v>0.84</v>
      </c>
      <c r="AE31" s="35">
        <v>0.77</v>
      </c>
      <c r="AF31" s="35">
        <v>0.7</v>
      </c>
      <c r="AG31" s="133"/>
      <c r="AH31" s="35">
        <f t="shared" si="6"/>
        <v>0.5</v>
      </c>
      <c r="AI31" s="35">
        <f t="shared" si="7"/>
        <v>0.75</v>
      </c>
      <c r="AJ31" s="35">
        <f t="shared" si="1"/>
        <v>0.85000000000000009</v>
      </c>
      <c r="AK31" s="35">
        <f t="shared" si="2"/>
        <v>0.9</v>
      </c>
      <c r="AL31" s="35">
        <f t="shared" si="3"/>
        <v>0.9</v>
      </c>
      <c r="AM31" s="35">
        <f t="shared" si="4"/>
        <v>0.75</v>
      </c>
      <c r="AN31" s="133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1" t="s">
        <v>692</v>
      </c>
      <c r="BI31" s="49"/>
    </row>
    <row r="32" spans="1:61" s="1" customFormat="1" ht="12">
      <c r="B32" s="19" t="s">
        <v>690</v>
      </c>
      <c r="C32" s="1" t="s">
        <v>718</v>
      </c>
      <c r="D32" s="20" t="s">
        <v>96</v>
      </c>
      <c r="E32" s="145">
        <v>105</v>
      </c>
      <c r="F32" s="22" t="s">
        <v>42</v>
      </c>
      <c r="G32" s="22" t="s">
        <v>706</v>
      </c>
      <c r="H32" s="22">
        <v>105</v>
      </c>
      <c r="I32" s="22"/>
      <c r="J32" s="22"/>
      <c r="K32" s="22"/>
      <c r="L32" s="22" t="s">
        <v>57</v>
      </c>
      <c r="M32" s="22"/>
      <c r="N32" s="22" t="s">
        <v>72</v>
      </c>
      <c r="O32" s="35">
        <v>0.41</v>
      </c>
      <c r="P32" s="35">
        <v>0.52</v>
      </c>
      <c r="Q32" s="35">
        <v>0.63</v>
      </c>
      <c r="R32" s="35">
        <v>0.85</v>
      </c>
      <c r="S32" s="35">
        <v>0.95</v>
      </c>
      <c r="T32" s="35">
        <v>0.97</v>
      </c>
      <c r="U32" s="35">
        <v>1.08</v>
      </c>
      <c r="V32" s="35">
        <v>1.08</v>
      </c>
      <c r="W32" s="35">
        <v>1.05</v>
      </c>
      <c r="X32" s="35">
        <v>1.03</v>
      </c>
      <c r="Y32" s="35">
        <v>1.02</v>
      </c>
      <c r="Z32" s="35">
        <v>1.01</v>
      </c>
      <c r="AA32" s="35">
        <v>1.02</v>
      </c>
      <c r="AB32" s="35">
        <v>1.01</v>
      </c>
      <c r="AC32" s="35">
        <v>0.99</v>
      </c>
      <c r="AD32" s="35">
        <v>1</v>
      </c>
      <c r="AE32" s="35">
        <v>0.97</v>
      </c>
      <c r="AF32" s="35">
        <v>0.94</v>
      </c>
      <c r="AG32" s="133"/>
      <c r="AH32" s="35">
        <f t="shared" si="6"/>
        <v>0.5</v>
      </c>
      <c r="AI32" s="35">
        <f t="shared" si="7"/>
        <v>0.9</v>
      </c>
      <c r="AJ32" s="35">
        <f t="shared" si="1"/>
        <v>1</v>
      </c>
      <c r="AK32" s="35">
        <f t="shared" si="2"/>
        <v>1</v>
      </c>
      <c r="AL32" s="35">
        <f t="shared" si="3"/>
        <v>1</v>
      </c>
      <c r="AM32" s="35">
        <f t="shared" si="4"/>
        <v>0.95000000000000007</v>
      </c>
      <c r="AN32" s="133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1" t="s">
        <v>692</v>
      </c>
      <c r="BI32" s="49"/>
    </row>
    <row r="33" spans="2:61" s="1" customFormat="1" ht="12">
      <c r="B33" s="19" t="s">
        <v>690</v>
      </c>
      <c r="C33" s="1" t="s">
        <v>719</v>
      </c>
      <c r="D33" s="20" t="s">
        <v>96</v>
      </c>
      <c r="E33" s="145">
        <v>105</v>
      </c>
      <c r="F33" s="22" t="s">
        <v>42</v>
      </c>
      <c r="G33" s="22" t="s">
        <v>708</v>
      </c>
      <c r="H33" s="22">
        <v>105</v>
      </c>
      <c r="I33" s="22"/>
      <c r="J33" s="22"/>
      <c r="K33" s="22"/>
      <c r="L33" s="22" t="s">
        <v>57</v>
      </c>
      <c r="M33" s="22"/>
      <c r="N33" s="22" t="s">
        <v>72</v>
      </c>
      <c r="O33" s="35">
        <v>0.37</v>
      </c>
      <c r="P33" s="35">
        <v>0.48</v>
      </c>
      <c r="Q33" s="35">
        <v>0.65</v>
      </c>
      <c r="R33" s="35">
        <v>0.92</v>
      </c>
      <c r="S33" s="35">
        <v>1.02</v>
      </c>
      <c r="T33" s="35">
        <v>0.99</v>
      </c>
      <c r="U33" s="35">
        <v>1.1000000000000001</v>
      </c>
      <c r="V33" s="35">
        <v>1.05</v>
      </c>
      <c r="W33" s="35">
        <v>1.05</v>
      </c>
      <c r="X33" s="35">
        <v>1.01</v>
      </c>
      <c r="Y33" s="35">
        <v>1.02</v>
      </c>
      <c r="Z33" s="35">
        <v>1.01</v>
      </c>
      <c r="AA33" s="35">
        <v>1.02</v>
      </c>
      <c r="AB33" s="35">
        <v>1.01</v>
      </c>
      <c r="AC33" s="35">
        <v>0.97</v>
      </c>
      <c r="AD33" s="35">
        <v>1.01</v>
      </c>
      <c r="AE33" s="35">
        <v>0.98</v>
      </c>
      <c r="AF33" s="35">
        <v>0.94</v>
      </c>
      <c r="AG33" s="133"/>
      <c r="AH33" s="35">
        <f t="shared" si="6"/>
        <v>0.5</v>
      </c>
      <c r="AI33" s="35">
        <f t="shared" si="7"/>
        <v>1</v>
      </c>
      <c r="AJ33" s="35">
        <f t="shared" si="1"/>
        <v>1</v>
      </c>
      <c r="AK33" s="35">
        <f t="shared" si="2"/>
        <v>1</v>
      </c>
      <c r="AL33" s="35">
        <f t="shared" si="3"/>
        <v>1</v>
      </c>
      <c r="AM33" s="35">
        <f t="shared" si="4"/>
        <v>1</v>
      </c>
      <c r="AN33" s="133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1" t="s">
        <v>692</v>
      </c>
      <c r="BI33" s="49"/>
    </row>
    <row r="34" spans="2:61" s="1" customFormat="1" ht="12">
      <c r="B34" s="19" t="s">
        <v>690</v>
      </c>
      <c r="C34" s="1" t="s">
        <v>720</v>
      </c>
      <c r="D34" s="20" t="s">
        <v>96</v>
      </c>
      <c r="E34" s="145">
        <v>110</v>
      </c>
      <c r="F34" s="22" t="s">
        <v>42</v>
      </c>
      <c r="G34" s="22" t="s">
        <v>708</v>
      </c>
      <c r="H34" s="22">
        <v>110</v>
      </c>
      <c r="I34" s="22"/>
      <c r="J34" s="22"/>
      <c r="K34" s="22"/>
      <c r="L34" s="22" t="s">
        <v>57</v>
      </c>
      <c r="M34" s="22"/>
      <c r="N34" s="22" t="s">
        <v>72</v>
      </c>
      <c r="O34" s="35">
        <v>0.38</v>
      </c>
      <c r="P34" s="35">
        <v>0.51</v>
      </c>
      <c r="Q34" s="35">
        <v>0.67</v>
      </c>
      <c r="R34" s="35">
        <v>0.93</v>
      </c>
      <c r="S34" s="35">
        <v>1.01</v>
      </c>
      <c r="T34" s="35">
        <v>1</v>
      </c>
      <c r="U34" s="35">
        <v>1.1100000000000001</v>
      </c>
      <c r="V34" s="35">
        <v>1.06</v>
      </c>
      <c r="W34" s="35">
        <v>1.04</v>
      </c>
      <c r="X34" s="35">
        <v>0.98</v>
      </c>
      <c r="Y34" s="35">
        <v>1.02</v>
      </c>
      <c r="Z34" s="35">
        <v>1.01</v>
      </c>
      <c r="AA34" s="35">
        <v>1.01</v>
      </c>
      <c r="AB34" s="35">
        <v>1.01</v>
      </c>
      <c r="AC34" s="35">
        <v>1</v>
      </c>
      <c r="AD34" s="35">
        <v>0.99</v>
      </c>
      <c r="AE34" s="35">
        <v>0.99</v>
      </c>
      <c r="AF34" s="35">
        <v>0.94</v>
      </c>
      <c r="AG34" s="133"/>
      <c r="AH34" s="35">
        <f t="shared" si="6"/>
        <v>0.5</v>
      </c>
      <c r="AI34" s="35">
        <f t="shared" si="7"/>
        <v>1</v>
      </c>
      <c r="AJ34" s="35">
        <f t="shared" si="1"/>
        <v>1</v>
      </c>
      <c r="AK34" s="35">
        <f t="shared" si="2"/>
        <v>1</v>
      </c>
      <c r="AL34" s="35">
        <f t="shared" si="3"/>
        <v>1</v>
      </c>
      <c r="AM34" s="35">
        <f t="shared" si="4"/>
        <v>0.95000000000000007</v>
      </c>
      <c r="AN34" s="133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1" t="s">
        <v>692</v>
      </c>
      <c r="BI34" s="49"/>
    </row>
  </sheetData>
  <autoFilter ref="A2:BI20" xr:uid="{40401004-A7B7-47C4-89D6-BC644D5F9886}"/>
  <mergeCells count="3">
    <mergeCell ref="O1:AF1"/>
    <mergeCell ref="AH1:AM1"/>
    <mergeCell ref="AO1:BF1"/>
  </mergeCells>
  <conditionalFormatting sqref="C2">
    <cfRule type="duplicateValues" dxfId="16" priority="4" stopIfTrue="1"/>
  </conditionalFormatting>
  <conditionalFormatting sqref="C3:C14">
    <cfRule type="duplicateValues" dxfId="13" priority="6" stopIfTrue="1"/>
  </conditionalFormatting>
  <conditionalFormatting sqref="C21:C34">
    <cfRule type="duplicateValues" dxfId="10" priority="1" stopIfTrue="1"/>
  </conditionalFormatting>
  <conditionalFormatting sqref="C21:C34">
    <cfRule type="duplicateValues" dxfId="9" priority="2" stopIfTrue="1"/>
  </conditionalFormatting>
  <conditionalFormatting sqref="C15:C20">
    <cfRule type="duplicateValues" dxfId="8" priority="1256" stopIfTrue="1"/>
  </conditionalFormatting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F1B34-420C-44BD-804D-0B451997EE64}">
  <sheetPr codeName="Tabelle8"/>
  <dimension ref="A1:AE10"/>
  <sheetViews>
    <sheetView workbookViewId="0">
      <selection activeCell="F9" sqref="F9"/>
    </sheetView>
  </sheetViews>
  <sheetFormatPr baseColWidth="10" defaultRowHeight="12.75"/>
  <cols>
    <col min="1" max="5" width="10.85546875" style="71" customWidth="1"/>
    <col min="6" max="6" width="53.42578125" style="71" bestFit="1" customWidth="1"/>
    <col min="7" max="7" width="53.42578125" style="71" customWidth="1"/>
    <col min="8" max="8" width="21.28515625" style="71" bestFit="1" customWidth="1"/>
    <col min="9" max="9" width="10.85546875" style="71" customWidth="1"/>
    <col min="10" max="10" width="9.28515625" style="71" bestFit="1" customWidth="1"/>
    <col min="11" max="11" width="5.42578125" style="71" bestFit="1" customWidth="1"/>
    <col min="12" max="12" width="6.7109375" style="71" bestFit="1" customWidth="1"/>
    <col min="13" max="31" width="4.85546875" style="71" bestFit="1" customWidth="1"/>
    <col min="32" max="16384" width="11.42578125" style="71"/>
  </cols>
  <sheetData>
    <row r="1" spans="1:31" s="96" customFormat="1">
      <c r="M1" s="146" t="s">
        <v>721</v>
      </c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</row>
    <row r="2" spans="1:31" s="100" customFormat="1" ht="12">
      <c r="A2" s="1" t="s">
        <v>2</v>
      </c>
      <c r="B2" s="45" t="s">
        <v>3</v>
      </c>
      <c r="C2" s="19" t="s">
        <v>5</v>
      </c>
      <c r="D2" s="10" t="s">
        <v>6</v>
      </c>
      <c r="E2" s="10" t="s">
        <v>7</v>
      </c>
      <c r="F2" s="106" t="s">
        <v>722</v>
      </c>
      <c r="G2" s="10" t="s">
        <v>9</v>
      </c>
      <c r="H2" s="10" t="s">
        <v>10</v>
      </c>
      <c r="I2" s="106"/>
      <c r="J2" s="10" t="s">
        <v>723</v>
      </c>
      <c r="K2" s="10" t="s">
        <v>724</v>
      </c>
      <c r="L2" s="12" t="s">
        <v>725</v>
      </c>
      <c r="M2" s="139">
        <v>63</v>
      </c>
      <c r="N2" s="139">
        <v>100</v>
      </c>
      <c r="O2" s="139">
        <v>125</v>
      </c>
      <c r="P2" s="139">
        <v>160</v>
      </c>
      <c r="Q2" s="139">
        <v>200</v>
      </c>
      <c r="R2" s="139">
        <v>250</v>
      </c>
      <c r="S2" s="139">
        <v>315</v>
      </c>
      <c r="T2" s="139">
        <v>400</v>
      </c>
      <c r="U2" s="139">
        <v>500</v>
      </c>
      <c r="V2" s="139">
        <v>630</v>
      </c>
      <c r="W2" s="139">
        <v>800</v>
      </c>
      <c r="X2" s="139">
        <v>1000</v>
      </c>
      <c r="Y2" s="139">
        <v>1250</v>
      </c>
      <c r="Z2" s="139">
        <v>1600</v>
      </c>
      <c r="AA2" s="139">
        <v>2000</v>
      </c>
      <c r="AB2" s="139">
        <v>2500</v>
      </c>
      <c r="AC2" s="139">
        <v>3150</v>
      </c>
      <c r="AD2" s="139">
        <v>4000</v>
      </c>
      <c r="AE2" s="139">
        <v>5000</v>
      </c>
    </row>
    <row r="3" spans="1:31" s="64" customFormat="1" ht="12">
      <c r="A3" s="1" t="s">
        <v>726</v>
      </c>
      <c r="B3" s="1" t="s">
        <v>727</v>
      </c>
      <c r="C3" s="20" t="s">
        <v>27</v>
      </c>
      <c r="D3" s="23">
        <v>720</v>
      </c>
      <c r="E3" s="22" t="s">
        <v>20</v>
      </c>
      <c r="F3" s="22" t="s">
        <v>21</v>
      </c>
      <c r="G3" s="22"/>
      <c r="H3" s="22"/>
      <c r="I3" s="22" t="s">
        <v>728</v>
      </c>
      <c r="J3" s="22">
        <v>14</v>
      </c>
      <c r="K3" s="22">
        <v>0</v>
      </c>
      <c r="L3" s="24">
        <v>0</v>
      </c>
      <c r="M3" s="35">
        <v>13.5</v>
      </c>
      <c r="N3" s="35">
        <v>11.1</v>
      </c>
      <c r="O3" s="35">
        <v>8.5</v>
      </c>
      <c r="P3" s="35">
        <v>12.8</v>
      </c>
      <c r="Q3" s="35">
        <v>13.9</v>
      </c>
      <c r="R3" s="35">
        <v>11.8</v>
      </c>
      <c r="S3" s="35">
        <v>12.3</v>
      </c>
      <c r="T3" s="35">
        <v>13.4</v>
      </c>
      <c r="U3" s="35">
        <v>14.2</v>
      </c>
      <c r="V3" s="35">
        <v>13.7</v>
      </c>
      <c r="W3" s="35">
        <v>14.1</v>
      </c>
      <c r="X3" s="35">
        <v>14</v>
      </c>
      <c r="Y3" s="35">
        <v>13.8</v>
      </c>
      <c r="Z3" s="35">
        <v>14.3</v>
      </c>
      <c r="AA3" s="35">
        <v>14.2</v>
      </c>
      <c r="AB3" s="35">
        <v>15</v>
      </c>
      <c r="AC3" s="35">
        <v>14.1</v>
      </c>
      <c r="AD3" s="35">
        <v>15.2</v>
      </c>
      <c r="AE3" s="35">
        <v>15.9</v>
      </c>
    </row>
    <row r="4" spans="1:31" s="64" customFormat="1" ht="12">
      <c r="A4" s="1" t="s">
        <v>726</v>
      </c>
      <c r="B4" s="1" t="s">
        <v>729</v>
      </c>
      <c r="C4" s="20" t="s">
        <v>27</v>
      </c>
      <c r="D4" s="23">
        <v>720</v>
      </c>
      <c r="E4" s="22" t="s">
        <v>20</v>
      </c>
      <c r="F4" s="22" t="s">
        <v>151</v>
      </c>
      <c r="G4" s="22"/>
      <c r="H4" s="22"/>
      <c r="I4" s="22" t="s">
        <v>728</v>
      </c>
      <c r="J4" s="22">
        <v>26</v>
      </c>
      <c r="K4" s="22">
        <v>-1</v>
      </c>
      <c r="L4" s="24">
        <v>-3</v>
      </c>
      <c r="M4" s="35">
        <v>19.7</v>
      </c>
      <c r="N4" s="35">
        <v>18.399999999999999</v>
      </c>
      <c r="O4" s="35">
        <v>16.100000000000001</v>
      </c>
      <c r="P4" s="35">
        <v>18.600000000000001</v>
      </c>
      <c r="Q4" s="35">
        <v>18.5</v>
      </c>
      <c r="R4" s="35">
        <v>16.899999999999999</v>
      </c>
      <c r="S4" s="35">
        <v>15.9</v>
      </c>
      <c r="T4" s="35">
        <v>17.3</v>
      </c>
      <c r="U4" s="35">
        <v>20.8</v>
      </c>
      <c r="V4" s="35">
        <v>22.6</v>
      </c>
      <c r="W4" s="35">
        <v>25</v>
      </c>
      <c r="X4" s="35">
        <v>27.9</v>
      </c>
      <c r="Y4" s="35">
        <v>29.4</v>
      </c>
      <c r="Z4" s="35">
        <v>32</v>
      </c>
      <c r="AA4" s="35">
        <v>32.9</v>
      </c>
      <c r="AB4" s="35">
        <v>35.299999999999997</v>
      </c>
      <c r="AC4" s="35">
        <v>36.5</v>
      </c>
      <c r="AD4" s="35">
        <v>40.5</v>
      </c>
      <c r="AE4" s="35">
        <v>43.6</v>
      </c>
    </row>
    <row r="5" spans="1:31" s="64" customFormat="1" ht="12">
      <c r="A5" s="1" t="s">
        <v>726</v>
      </c>
      <c r="B5" s="1" t="s">
        <v>730</v>
      </c>
      <c r="C5" s="20" t="s">
        <v>27</v>
      </c>
      <c r="D5" s="23">
        <v>720</v>
      </c>
      <c r="E5" s="22" t="s">
        <v>20</v>
      </c>
      <c r="F5" s="22" t="s">
        <v>731</v>
      </c>
      <c r="G5" s="22"/>
      <c r="H5" s="22"/>
      <c r="I5" s="22" t="s">
        <v>728</v>
      </c>
      <c r="J5" s="22">
        <v>52</v>
      </c>
      <c r="K5" s="22">
        <v>-2</v>
      </c>
      <c r="L5" s="24">
        <v>-9</v>
      </c>
      <c r="M5" s="35">
        <v>26.8</v>
      </c>
      <c r="N5" s="35">
        <v>25.6</v>
      </c>
      <c r="O5" s="35">
        <v>29.9</v>
      </c>
      <c r="P5" s="35">
        <v>36.299999999999997</v>
      </c>
      <c r="Q5" s="35">
        <v>37.299999999999997</v>
      </c>
      <c r="R5" s="35">
        <v>41.6</v>
      </c>
      <c r="S5" s="35">
        <v>46.8</v>
      </c>
      <c r="T5" s="35">
        <v>50.6</v>
      </c>
      <c r="U5" s="35">
        <v>55.7</v>
      </c>
      <c r="V5" s="35">
        <v>59.6</v>
      </c>
      <c r="W5" s="35">
        <v>62.9</v>
      </c>
      <c r="X5" s="35">
        <v>66.599999999999994</v>
      </c>
      <c r="Y5" s="35">
        <v>66.7</v>
      </c>
      <c r="Z5" s="35">
        <v>67.099999999999994</v>
      </c>
      <c r="AA5" s="35">
        <v>66.5</v>
      </c>
      <c r="AB5" s="35">
        <v>65.400000000000006</v>
      </c>
      <c r="AC5" s="35">
        <v>65.400000000000006</v>
      </c>
      <c r="AD5" s="35">
        <v>63.9</v>
      </c>
      <c r="AE5" s="35">
        <v>61.5</v>
      </c>
    </row>
    <row r="6" spans="1:31" s="64" customFormat="1" ht="12">
      <c r="A6" s="1" t="s">
        <v>726</v>
      </c>
      <c r="B6" s="1" t="s">
        <v>732</v>
      </c>
      <c r="C6" s="20" t="s">
        <v>27</v>
      </c>
      <c r="D6" s="23">
        <v>720</v>
      </c>
      <c r="E6" s="22" t="s">
        <v>20</v>
      </c>
      <c r="F6" s="22" t="s">
        <v>733</v>
      </c>
      <c r="G6" s="22"/>
      <c r="H6" s="22"/>
      <c r="I6" s="22" t="s">
        <v>728</v>
      </c>
      <c r="J6" s="22">
        <v>56</v>
      </c>
      <c r="K6" s="22">
        <v>-4</v>
      </c>
      <c r="L6" s="24">
        <v>-11</v>
      </c>
      <c r="M6" s="35">
        <v>28.9</v>
      </c>
      <c r="N6" s="35">
        <v>27</v>
      </c>
      <c r="O6" s="35">
        <v>31.9</v>
      </c>
      <c r="P6" s="35">
        <v>38.9</v>
      </c>
      <c r="Q6" s="35">
        <v>43.8</v>
      </c>
      <c r="R6" s="35">
        <v>50</v>
      </c>
      <c r="S6" s="35">
        <v>51.6</v>
      </c>
      <c r="T6" s="35">
        <v>53.6</v>
      </c>
      <c r="U6" s="35">
        <v>56</v>
      </c>
      <c r="V6" s="35">
        <v>58.4</v>
      </c>
      <c r="W6" s="35">
        <v>57.8</v>
      </c>
      <c r="X6" s="35">
        <v>62.4</v>
      </c>
      <c r="Y6" s="35">
        <v>65.3</v>
      </c>
      <c r="Z6" s="35">
        <v>65.5</v>
      </c>
      <c r="AA6" s="35">
        <v>62.9</v>
      </c>
      <c r="AB6" s="35">
        <v>62.9</v>
      </c>
      <c r="AC6" s="35">
        <v>64.7</v>
      </c>
      <c r="AD6" s="35">
        <v>66.599999999999994</v>
      </c>
      <c r="AE6" s="35">
        <v>65.5</v>
      </c>
    </row>
    <row r="7" spans="1:31" s="64" customFormat="1" ht="12">
      <c r="A7" s="1" t="s">
        <v>734</v>
      </c>
      <c r="B7" s="1" t="s">
        <v>735</v>
      </c>
      <c r="C7" s="20" t="s">
        <v>27</v>
      </c>
      <c r="D7" s="23">
        <v>720</v>
      </c>
      <c r="E7" s="22" t="s">
        <v>20</v>
      </c>
      <c r="F7" s="22" t="s">
        <v>151</v>
      </c>
      <c r="G7" s="22"/>
      <c r="H7" s="22"/>
      <c r="I7" s="22" t="s">
        <v>728</v>
      </c>
      <c r="J7" s="22">
        <v>27</v>
      </c>
      <c r="K7" s="22">
        <v>-1</v>
      </c>
      <c r="L7" s="24">
        <v>-3</v>
      </c>
      <c r="M7" s="35">
        <v>19.8</v>
      </c>
      <c r="N7" s="35">
        <v>16.399999999999999</v>
      </c>
      <c r="O7" s="35">
        <v>17.600000000000001</v>
      </c>
      <c r="P7" s="35">
        <v>20.399999999999999</v>
      </c>
      <c r="Q7" s="35">
        <v>19.2</v>
      </c>
      <c r="R7" s="35">
        <v>18.600000000000001</v>
      </c>
      <c r="S7" s="35">
        <v>18.7</v>
      </c>
      <c r="T7" s="35">
        <v>19</v>
      </c>
      <c r="U7" s="35">
        <v>21</v>
      </c>
      <c r="V7" s="35">
        <v>23.4</v>
      </c>
      <c r="W7" s="35">
        <v>26.1</v>
      </c>
      <c r="X7" s="35">
        <v>28.6</v>
      </c>
      <c r="Y7" s="35">
        <v>30.4</v>
      </c>
      <c r="Z7" s="35">
        <v>32.9</v>
      </c>
      <c r="AA7" s="35">
        <v>33.799999999999997</v>
      </c>
      <c r="AB7" s="35">
        <v>35.6</v>
      </c>
      <c r="AC7" s="35">
        <v>37.5</v>
      </c>
      <c r="AD7" s="35">
        <v>40.5</v>
      </c>
      <c r="AE7" s="35">
        <v>44.1</v>
      </c>
    </row>
    <row r="8" spans="1:31" s="64" customFormat="1" ht="12">
      <c r="A8" s="1" t="s">
        <v>734</v>
      </c>
      <c r="B8" s="1" t="s">
        <v>736</v>
      </c>
      <c r="C8" s="20" t="s">
        <v>27</v>
      </c>
      <c r="D8" s="23">
        <v>720</v>
      </c>
      <c r="E8" s="22" t="s">
        <v>20</v>
      </c>
      <c r="F8" s="22" t="s">
        <v>733</v>
      </c>
      <c r="G8" s="22"/>
      <c r="H8" s="22"/>
      <c r="I8" s="22" t="s">
        <v>728</v>
      </c>
      <c r="J8" s="22">
        <v>44</v>
      </c>
      <c r="K8" s="22">
        <v>-1</v>
      </c>
      <c r="L8" s="24">
        <v>-6</v>
      </c>
      <c r="M8" s="35">
        <v>27.6</v>
      </c>
      <c r="N8" s="35">
        <v>25.8</v>
      </c>
      <c r="O8" s="35">
        <v>29.2</v>
      </c>
      <c r="P8" s="35">
        <v>29.9</v>
      </c>
      <c r="Q8" s="35">
        <v>29.4</v>
      </c>
      <c r="R8" s="35">
        <v>29.5</v>
      </c>
      <c r="S8" s="35">
        <v>34</v>
      </c>
      <c r="T8" s="35">
        <v>37.299999999999997</v>
      </c>
      <c r="U8" s="35">
        <v>41.4</v>
      </c>
      <c r="V8" s="35">
        <v>46.1</v>
      </c>
      <c r="W8" s="35">
        <v>50.8</v>
      </c>
      <c r="X8" s="35">
        <v>56.4</v>
      </c>
      <c r="Y8" s="35">
        <v>59.3</v>
      </c>
      <c r="Z8" s="35">
        <v>63.6</v>
      </c>
      <c r="AA8" s="35">
        <v>63.2</v>
      </c>
      <c r="AB8" s="35">
        <v>65.8</v>
      </c>
      <c r="AC8" s="35">
        <v>64.2</v>
      </c>
      <c r="AD8" s="35">
        <v>63.6</v>
      </c>
      <c r="AE8" s="35">
        <v>65.099999999999994</v>
      </c>
    </row>
    <row r="9" spans="1:31" s="64" customFormat="1" ht="12">
      <c r="A9" s="1"/>
      <c r="B9" s="1" t="s">
        <v>737</v>
      </c>
      <c r="C9" s="20" t="s">
        <v>496</v>
      </c>
      <c r="D9" s="23">
        <v>720</v>
      </c>
      <c r="E9" s="22" t="s">
        <v>20</v>
      </c>
      <c r="F9" s="22" t="s">
        <v>738</v>
      </c>
      <c r="G9" s="22" t="s">
        <v>739</v>
      </c>
      <c r="H9" s="147">
        <v>0.37</v>
      </c>
      <c r="I9" s="22" t="s">
        <v>728</v>
      </c>
      <c r="J9" s="22">
        <v>50</v>
      </c>
      <c r="K9" s="22">
        <v>-2</v>
      </c>
      <c r="L9" s="24">
        <v>-7</v>
      </c>
      <c r="M9" s="35">
        <v>28.6</v>
      </c>
      <c r="N9" s="35">
        <v>29.8</v>
      </c>
      <c r="O9" s="35">
        <v>28</v>
      </c>
      <c r="P9" s="35">
        <v>35.299999999999997</v>
      </c>
      <c r="Q9" s="35">
        <v>26.3</v>
      </c>
      <c r="R9" s="35">
        <v>38.4</v>
      </c>
      <c r="S9" s="35">
        <v>42.1</v>
      </c>
      <c r="T9" s="35">
        <v>44.7</v>
      </c>
      <c r="U9" s="35">
        <v>46.3</v>
      </c>
      <c r="V9" s="35">
        <v>51</v>
      </c>
      <c r="W9" s="35">
        <v>56.7</v>
      </c>
      <c r="X9" s="35">
        <v>61</v>
      </c>
      <c r="Y9" s="35">
        <v>65.8</v>
      </c>
      <c r="Z9" s="35">
        <v>65.5</v>
      </c>
      <c r="AA9" s="35">
        <v>62.5</v>
      </c>
      <c r="AB9" s="35">
        <v>60.5</v>
      </c>
      <c r="AC9" s="35">
        <v>60.4</v>
      </c>
      <c r="AD9" s="35">
        <v>60.3</v>
      </c>
      <c r="AE9" s="35">
        <v>59.6</v>
      </c>
    </row>
    <row r="10" spans="1:31" s="64" customFormat="1" ht="12">
      <c r="A10" s="1"/>
      <c r="B10" s="1" t="s">
        <v>737</v>
      </c>
      <c r="C10" s="20" t="s">
        <v>496</v>
      </c>
      <c r="D10" s="23">
        <v>720</v>
      </c>
      <c r="E10" s="22" t="s">
        <v>20</v>
      </c>
      <c r="F10" s="22" t="s">
        <v>738</v>
      </c>
      <c r="G10" s="22" t="s">
        <v>740</v>
      </c>
      <c r="H10" s="147">
        <v>0.37</v>
      </c>
      <c r="I10" s="22" t="s">
        <v>728</v>
      </c>
      <c r="J10" s="22">
        <v>51</v>
      </c>
      <c r="K10" s="22">
        <v>-2</v>
      </c>
      <c r="L10" s="24">
        <v>-7</v>
      </c>
      <c r="M10" s="35">
        <v>29.7</v>
      </c>
      <c r="N10" s="35">
        <v>31.4</v>
      </c>
      <c r="O10" s="35">
        <v>29</v>
      </c>
      <c r="P10" s="35">
        <v>36.5</v>
      </c>
      <c r="Q10" s="35">
        <v>37.200000000000003</v>
      </c>
      <c r="R10" s="35">
        <v>39.4</v>
      </c>
      <c r="S10" s="35">
        <v>42.9</v>
      </c>
      <c r="T10" s="35">
        <v>45.6</v>
      </c>
      <c r="U10" s="35">
        <v>47.7</v>
      </c>
      <c r="V10" s="35">
        <v>52.1</v>
      </c>
      <c r="W10" s="35">
        <v>58.4</v>
      </c>
      <c r="X10" s="35">
        <v>63.3</v>
      </c>
      <c r="Y10" s="35">
        <v>67</v>
      </c>
      <c r="Z10" s="35">
        <v>66.900000000000006</v>
      </c>
      <c r="AA10" s="35">
        <v>63.9</v>
      </c>
      <c r="AB10" s="35">
        <v>61.2</v>
      </c>
      <c r="AC10" s="35">
        <v>61.4</v>
      </c>
      <c r="AD10" s="35">
        <v>61.4</v>
      </c>
      <c r="AE10" s="35">
        <v>61.1</v>
      </c>
    </row>
  </sheetData>
  <mergeCells count="1">
    <mergeCell ref="M1:AE1"/>
  </mergeCells>
  <conditionalFormatting sqref="B2">
    <cfRule type="duplicateValues" dxfId="5" priority="5" stopIfTrue="1"/>
  </conditionalFormatting>
  <conditionalFormatting sqref="B3:B10">
    <cfRule type="duplicateValues" dxfId="2" priority="2" stopIfTrue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6C0AE-9EB6-4F9A-BFE0-EBE19854F311}">
  <sheetPr>
    <tabColor indexed="50"/>
    <pageSetUpPr fitToPage="1"/>
  </sheetPr>
  <dimension ref="A1:BK162"/>
  <sheetViews>
    <sheetView showGridLines="0" tabSelected="1" zoomScaleNormal="100" zoomScaleSheetLayoutView="75" workbookViewId="0">
      <pane xSplit="3" ySplit="2" topLeftCell="D3" activePane="bottomRight" state="frozen"/>
      <selection pane="topRight" activeCell="F862" sqref="F862"/>
      <selection pane="bottomLeft" activeCell="F862" sqref="F862"/>
      <selection pane="bottomRight" sqref="A1:A2"/>
    </sheetView>
  </sheetViews>
  <sheetFormatPr baseColWidth="10" defaultColWidth="11.42578125" defaultRowHeight="12"/>
  <cols>
    <col min="1" max="1" width="19.85546875" style="203" bestFit="1" customWidth="1"/>
    <col min="2" max="2" width="11.7109375" style="204" bestFit="1" customWidth="1"/>
    <col min="3" max="3" width="9.7109375" style="161" bestFit="1" customWidth="1"/>
    <col min="4" max="4" width="13" style="161" bestFit="1" customWidth="1"/>
    <col min="5" max="5" width="12.7109375" style="161" bestFit="1" customWidth="1"/>
    <col min="6" max="6" width="16.5703125" style="161" bestFit="1" customWidth="1"/>
    <col min="7" max="7" width="13.5703125" style="203" bestFit="1" customWidth="1"/>
    <col min="8" max="8" width="15.42578125" style="204" bestFit="1" customWidth="1"/>
    <col min="9" max="9" width="12.85546875" style="161" bestFit="1" customWidth="1"/>
    <col min="10" max="10" width="13.28515625" style="161" bestFit="1" customWidth="1"/>
    <col min="11" max="11" width="13.85546875" style="161" bestFit="1" customWidth="1"/>
    <col min="12" max="12" width="7.5703125" style="205" customWidth="1"/>
    <col min="13" max="13" width="7.42578125" style="206" bestFit="1" customWidth="1"/>
    <col min="14" max="14" width="8.42578125" style="207" bestFit="1" customWidth="1"/>
    <col min="15" max="16" width="7.42578125" style="206" bestFit="1" customWidth="1"/>
    <col min="17" max="17" width="8.42578125" style="207" bestFit="1" customWidth="1"/>
    <col min="18" max="19" width="7.42578125" style="206" bestFit="1" customWidth="1"/>
    <col min="20" max="20" width="8.42578125" style="207" bestFit="1" customWidth="1"/>
    <col min="21" max="22" width="7.42578125" style="206" bestFit="1" customWidth="1"/>
    <col min="23" max="23" width="8.42578125" style="207" bestFit="1" customWidth="1"/>
    <col min="24" max="25" width="7.42578125" style="206" bestFit="1" customWidth="1"/>
    <col min="26" max="26" width="8.42578125" style="207" bestFit="1" customWidth="1"/>
    <col min="27" max="28" width="7.42578125" style="206" bestFit="1" customWidth="1"/>
    <col min="29" max="29" width="8.42578125" style="207" bestFit="1" customWidth="1"/>
    <col min="30" max="31" width="7.42578125" style="206" bestFit="1" customWidth="1"/>
    <col min="32" max="32" width="8.42578125" style="207" bestFit="1" customWidth="1"/>
    <col min="33" max="33" width="7.42578125" style="206" bestFit="1" customWidth="1"/>
    <col min="34" max="34" width="9" style="206" bestFit="1" customWidth="1"/>
    <col min="35" max="35" width="7.42578125" style="208" bestFit="1" customWidth="1"/>
    <col min="36" max="40" width="7.42578125" style="209" bestFit="1" customWidth="1"/>
    <col min="41" max="41" width="7.42578125" style="210" bestFit="1" customWidth="1"/>
    <col min="42" max="42" width="8.42578125" style="211" bestFit="1" customWidth="1"/>
    <col min="43" max="44" width="7.42578125" style="210" bestFit="1" customWidth="1"/>
    <col min="45" max="45" width="8.42578125" style="211" bestFit="1" customWidth="1"/>
    <col min="46" max="47" width="7.42578125" style="210" bestFit="1" customWidth="1"/>
    <col min="48" max="48" width="8.42578125" style="211" bestFit="1" customWidth="1"/>
    <col min="49" max="50" width="7.42578125" style="210" bestFit="1" customWidth="1"/>
    <col min="51" max="51" width="8.42578125" style="211" bestFit="1" customWidth="1"/>
    <col min="52" max="53" width="7.42578125" style="210" bestFit="1" customWidth="1"/>
    <col min="54" max="54" width="8.42578125" style="211" bestFit="1" customWidth="1"/>
    <col min="55" max="56" width="7.42578125" style="210" bestFit="1" customWidth="1"/>
    <col min="57" max="57" width="8.42578125" style="211" bestFit="1" customWidth="1"/>
    <col min="58" max="59" width="7.42578125" style="210" bestFit="1" customWidth="1"/>
    <col min="60" max="60" width="8.42578125" style="211" bestFit="1" customWidth="1"/>
    <col min="61" max="61" width="7.42578125" style="210" bestFit="1" customWidth="1"/>
    <col min="62" max="63" width="16.7109375" style="206" bestFit="1" customWidth="1"/>
    <col min="64" max="16384" width="11.42578125" style="161"/>
  </cols>
  <sheetData>
    <row r="1" spans="1:63" s="161" customFormat="1" ht="54.75">
      <c r="A1" s="148" t="s">
        <v>741</v>
      </c>
      <c r="B1" s="149" t="s">
        <v>742</v>
      </c>
      <c r="C1" s="150" t="s">
        <v>743</v>
      </c>
      <c r="D1" s="148" t="s">
        <v>744</v>
      </c>
      <c r="E1" s="148" t="s">
        <v>745</v>
      </c>
      <c r="F1" s="148" t="s">
        <v>746</v>
      </c>
      <c r="G1" s="148" t="s">
        <v>747</v>
      </c>
      <c r="H1" s="149" t="s">
        <v>3</v>
      </c>
      <c r="I1" s="148" t="s">
        <v>748</v>
      </c>
      <c r="J1" s="148" t="s">
        <v>749</v>
      </c>
      <c r="K1" s="148" t="s">
        <v>750</v>
      </c>
      <c r="L1" s="151" t="s">
        <v>751</v>
      </c>
      <c r="M1" s="152" t="s">
        <v>959</v>
      </c>
      <c r="N1" s="153"/>
      <c r="O1" s="153"/>
      <c r="P1" s="153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5"/>
      <c r="AH1" s="156" t="s">
        <v>752</v>
      </c>
      <c r="AI1" s="153" t="s">
        <v>958</v>
      </c>
      <c r="AJ1" s="153"/>
      <c r="AK1" s="153"/>
      <c r="AL1" s="153"/>
      <c r="AM1" s="153"/>
      <c r="AN1" s="157"/>
      <c r="AO1" s="158" t="s">
        <v>753</v>
      </c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5"/>
      <c r="BJ1" s="159" t="s">
        <v>960</v>
      </c>
      <c r="BK1" s="160" t="s">
        <v>961</v>
      </c>
    </row>
    <row r="2" spans="1:63" s="179" customFormat="1">
      <c r="A2" s="162"/>
      <c r="B2" s="163"/>
      <c r="C2" s="164" t="s">
        <v>754</v>
      </c>
      <c r="D2" s="165"/>
      <c r="E2" s="166"/>
      <c r="F2" s="166"/>
      <c r="G2" s="166"/>
      <c r="H2" s="163"/>
      <c r="I2" s="166"/>
      <c r="J2" s="166"/>
      <c r="K2" s="166"/>
      <c r="L2" s="167" t="s">
        <v>755</v>
      </c>
      <c r="M2" s="168">
        <v>50</v>
      </c>
      <c r="N2" s="169">
        <v>63</v>
      </c>
      <c r="O2" s="169">
        <v>80</v>
      </c>
      <c r="P2" s="168">
        <v>100</v>
      </c>
      <c r="Q2" s="169">
        <v>125</v>
      </c>
      <c r="R2" s="169">
        <v>160</v>
      </c>
      <c r="S2" s="169">
        <v>200</v>
      </c>
      <c r="T2" s="169">
        <v>250</v>
      </c>
      <c r="U2" s="169">
        <v>315</v>
      </c>
      <c r="V2" s="169">
        <v>400</v>
      </c>
      <c r="W2" s="169">
        <v>500</v>
      </c>
      <c r="X2" s="169">
        <v>630</v>
      </c>
      <c r="Y2" s="169">
        <v>800</v>
      </c>
      <c r="Z2" s="170">
        <v>1000</v>
      </c>
      <c r="AA2" s="170">
        <v>1250</v>
      </c>
      <c r="AB2" s="170">
        <v>1600</v>
      </c>
      <c r="AC2" s="170">
        <v>2000</v>
      </c>
      <c r="AD2" s="170">
        <v>2500</v>
      </c>
      <c r="AE2" s="170">
        <v>3150</v>
      </c>
      <c r="AF2" s="170">
        <v>4000</v>
      </c>
      <c r="AG2" s="171">
        <v>5000</v>
      </c>
      <c r="AH2" s="172"/>
      <c r="AI2" s="173">
        <v>125</v>
      </c>
      <c r="AJ2" s="174">
        <v>250</v>
      </c>
      <c r="AK2" s="174">
        <v>500</v>
      </c>
      <c r="AL2" s="175">
        <v>1000</v>
      </c>
      <c r="AM2" s="175">
        <v>2000</v>
      </c>
      <c r="AN2" s="176">
        <v>4000</v>
      </c>
      <c r="AO2" s="168">
        <v>50</v>
      </c>
      <c r="AP2" s="169">
        <v>63</v>
      </c>
      <c r="AQ2" s="169">
        <v>80</v>
      </c>
      <c r="AR2" s="169">
        <v>100</v>
      </c>
      <c r="AS2" s="169">
        <v>125</v>
      </c>
      <c r="AT2" s="169">
        <v>160</v>
      </c>
      <c r="AU2" s="169">
        <v>200</v>
      </c>
      <c r="AV2" s="169">
        <v>250</v>
      </c>
      <c r="AW2" s="169">
        <v>315</v>
      </c>
      <c r="AX2" s="169">
        <v>400</v>
      </c>
      <c r="AY2" s="169">
        <v>500</v>
      </c>
      <c r="AZ2" s="169">
        <v>630</v>
      </c>
      <c r="BA2" s="169">
        <v>800</v>
      </c>
      <c r="BB2" s="170">
        <v>1000</v>
      </c>
      <c r="BC2" s="170">
        <v>1250</v>
      </c>
      <c r="BD2" s="170">
        <v>1600</v>
      </c>
      <c r="BE2" s="170">
        <v>2000</v>
      </c>
      <c r="BF2" s="170">
        <v>2500</v>
      </c>
      <c r="BG2" s="170">
        <v>3150</v>
      </c>
      <c r="BH2" s="170">
        <v>4000</v>
      </c>
      <c r="BI2" s="171">
        <v>5000</v>
      </c>
      <c r="BJ2" s="177"/>
      <c r="BK2" s="178"/>
    </row>
    <row r="3" spans="1:63" s="161" customFormat="1">
      <c r="A3" s="180" t="s">
        <v>756</v>
      </c>
      <c r="B3" s="181" t="s">
        <v>762</v>
      </c>
      <c r="C3" s="182">
        <v>20</v>
      </c>
      <c r="D3" s="182" t="s">
        <v>757</v>
      </c>
      <c r="E3" s="182" t="s">
        <v>758</v>
      </c>
      <c r="F3" s="182">
        <v>100</v>
      </c>
      <c r="G3" s="180" t="s">
        <v>759</v>
      </c>
      <c r="H3" s="181" t="s">
        <v>763</v>
      </c>
      <c r="I3" s="183">
        <v>38481</v>
      </c>
      <c r="J3" s="184" t="s">
        <v>760</v>
      </c>
      <c r="K3" s="183" t="s">
        <v>761</v>
      </c>
      <c r="L3" s="185" t="s">
        <v>764</v>
      </c>
      <c r="M3" s="186">
        <v>0.03</v>
      </c>
      <c r="N3" s="187">
        <v>0.01</v>
      </c>
      <c r="O3" s="188">
        <v>0.06</v>
      </c>
      <c r="P3" s="188">
        <v>0.08</v>
      </c>
      <c r="Q3" s="187">
        <v>0.18</v>
      </c>
      <c r="R3" s="188">
        <v>0.2</v>
      </c>
      <c r="S3" s="188">
        <v>0.32</v>
      </c>
      <c r="T3" s="187">
        <v>0.4</v>
      </c>
      <c r="U3" s="188">
        <v>0.61</v>
      </c>
      <c r="V3" s="188">
        <v>0.79</v>
      </c>
      <c r="W3" s="187">
        <v>1.01</v>
      </c>
      <c r="X3" s="188">
        <v>1.1000000000000001</v>
      </c>
      <c r="Y3" s="188">
        <v>1.1100000000000001</v>
      </c>
      <c r="Z3" s="187">
        <v>1.08</v>
      </c>
      <c r="AA3" s="188">
        <v>0.98</v>
      </c>
      <c r="AB3" s="188">
        <v>1.04</v>
      </c>
      <c r="AC3" s="187">
        <v>1.08</v>
      </c>
      <c r="AD3" s="188">
        <v>1.0900000000000001</v>
      </c>
      <c r="AE3" s="188">
        <v>1</v>
      </c>
      <c r="AF3" s="187">
        <v>0.93</v>
      </c>
      <c r="AG3" s="189">
        <v>0.87</v>
      </c>
      <c r="AH3" s="190">
        <f t="shared" ref="AH3:AH26" si="0">AVERAGE(T3:AC3)</f>
        <v>0.92000000000000015</v>
      </c>
      <c r="AI3" s="191">
        <v>0.15</v>
      </c>
      <c r="AJ3" s="192">
        <v>0.45</v>
      </c>
      <c r="AK3" s="192">
        <v>0.95</v>
      </c>
      <c r="AL3" s="192">
        <v>1</v>
      </c>
      <c r="AM3" s="192">
        <v>1</v>
      </c>
      <c r="AN3" s="193">
        <v>1</v>
      </c>
      <c r="AO3" s="186">
        <v>0.1</v>
      </c>
      <c r="AP3" s="187">
        <v>0.02</v>
      </c>
      <c r="AQ3" s="188">
        <v>0.2</v>
      </c>
      <c r="AR3" s="188">
        <v>0.25</v>
      </c>
      <c r="AS3" s="187">
        <v>0.55000000000000004</v>
      </c>
      <c r="AT3" s="188">
        <v>0.64</v>
      </c>
      <c r="AU3" s="188">
        <v>1.01</v>
      </c>
      <c r="AV3" s="187">
        <v>1.24</v>
      </c>
      <c r="AW3" s="188">
        <v>1.9</v>
      </c>
      <c r="AX3" s="188">
        <v>2.4700000000000002</v>
      </c>
      <c r="AY3" s="187">
        <v>3.16</v>
      </c>
      <c r="AZ3" s="188">
        <v>3.44</v>
      </c>
      <c r="BA3" s="188">
        <v>3.48</v>
      </c>
      <c r="BB3" s="187">
        <v>3.37</v>
      </c>
      <c r="BC3" s="188">
        <v>3.06</v>
      </c>
      <c r="BD3" s="188">
        <v>3.24</v>
      </c>
      <c r="BE3" s="187">
        <v>3.39</v>
      </c>
      <c r="BF3" s="188">
        <v>3.41</v>
      </c>
      <c r="BG3" s="188">
        <v>3.13</v>
      </c>
      <c r="BH3" s="187">
        <v>2.91</v>
      </c>
      <c r="BI3" s="189">
        <v>2.72</v>
      </c>
      <c r="BJ3" s="190">
        <v>0.75</v>
      </c>
      <c r="BK3" s="194" t="str">
        <f t="shared" ref="BK3:BK25" si="1">IF(BJ3&gt;=0.86,"A",IF(AND(BJ3&gt;0.76,BJ3&lt;=0.86),"B",IF(AND(BJ3&gt;0.56,BJ3&lt;=0.75),"C",IF(AND(BJ3&gt;0.26,BJ3&lt;=0.55),"D",IF(AND(BJ3&gt;=0.15,BJ3&lt;=0.25),"E",IF(AND(BJ3&gt;0,BJ3&lt;=0.1),"nicht klassifiziert",IF(BJ3="","nicht bewertet","")))))))</f>
        <v>C</v>
      </c>
    </row>
    <row r="4" spans="1:63" s="161" customFormat="1">
      <c r="A4" s="180" t="s">
        <v>756</v>
      </c>
      <c r="B4" s="181" t="s">
        <v>762</v>
      </c>
      <c r="C4" s="182">
        <v>20</v>
      </c>
      <c r="D4" s="182" t="s">
        <v>757</v>
      </c>
      <c r="E4" s="182" t="s">
        <v>758</v>
      </c>
      <c r="F4" s="182">
        <v>200</v>
      </c>
      <c r="G4" s="180" t="s">
        <v>759</v>
      </c>
      <c r="H4" s="181" t="s">
        <v>763</v>
      </c>
      <c r="I4" s="183">
        <v>38481</v>
      </c>
      <c r="J4" s="184" t="s">
        <v>760</v>
      </c>
      <c r="K4" s="183" t="s">
        <v>761</v>
      </c>
      <c r="L4" s="185" t="s">
        <v>764</v>
      </c>
      <c r="M4" s="186">
        <v>0.03</v>
      </c>
      <c r="N4" s="187">
        <v>0</v>
      </c>
      <c r="O4" s="188">
        <v>0.13</v>
      </c>
      <c r="P4" s="188">
        <v>0.24</v>
      </c>
      <c r="Q4" s="187">
        <v>0.28000000000000003</v>
      </c>
      <c r="R4" s="188">
        <v>0.33</v>
      </c>
      <c r="S4" s="188">
        <v>0.37</v>
      </c>
      <c r="T4" s="187">
        <v>0.49</v>
      </c>
      <c r="U4" s="188">
        <v>0.7</v>
      </c>
      <c r="V4" s="188">
        <v>0.84</v>
      </c>
      <c r="W4" s="187">
        <v>0.93</v>
      </c>
      <c r="X4" s="188">
        <v>0.94</v>
      </c>
      <c r="Y4" s="188">
        <v>0.9</v>
      </c>
      <c r="Z4" s="187">
        <v>1.01</v>
      </c>
      <c r="AA4" s="188">
        <v>1.1000000000000001</v>
      </c>
      <c r="AB4" s="188">
        <v>1.1299999999999999</v>
      </c>
      <c r="AC4" s="187">
        <v>1.1299999999999999</v>
      </c>
      <c r="AD4" s="188">
        <v>1.1200000000000001</v>
      </c>
      <c r="AE4" s="188">
        <v>1.08</v>
      </c>
      <c r="AF4" s="187">
        <v>1.01</v>
      </c>
      <c r="AG4" s="189">
        <v>1</v>
      </c>
      <c r="AH4" s="190">
        <f t="shared" si="0"/>
        <v>0.91699999999999982</v>
      </c>
      <c r="AI4" s="191">
        <v>0.3</v>
      </c>
      <c r="AJ4" s="192">
        <v>0.5</v>
      </c>
      <c r="AK4" s="192">
        <v>0.9</v>
      </c>
      <c r="AL4" s="192">
        <v>1</v>
      </c>
      <c r="AM4" s="192">
        <v>1</v>
      </c>
      <c r="AN4" s="193">
        <v>1</v>
      </c>
      <c r="AO4" s="186">
        <v>0.08</v>
      </c>
      <c r="AP4" s="187">
        <v>0.01</v>
      </c>
      <c r="AQ4" s="188">
        <v>0.42</v>
      </c>
      <c r="AR4" s="188">
        <v>0.74</v>
      </c>
      <c r="AS4" s="187">
        <v>0.86</v>
      </c>
      <c r="AT4" s="188">
        <v>1.03</v>
      </c>
      <c r="AU4" s="188">
        <v>1.17</v>
      </c>
      <c r="AV4" s="187">
        <v>1.54</v>
      </c>
      <c r="AW4" s="188">
        <v>2.2000000000000002</v>
      </c>
      <c r="AX4" s="188">
        <v>2.62</v>
      </c>
      <c r="AY4" s="187">
        <v>2.92</v>
      </c>
      <c r="AZ4" s="188">
        <v>2.94</v>
      </c>
      <c r="BA4" s="188">
        <v>2.82</v>
      </c>
      <c r="BB4" s="187">
        <v>3.16</v>
      </c>
      <c r="BC4" s="188">
        <v>3.43</v>
      </c>
      <c r="BD4" s="188">
        <v>3.52</v>
      </c>
      <c r="BE4" s="187">
        <v>3.52</v>
      </c>
      <c r="BF4" s="188">
        <v>3.5</v>
      </c>
      <c r="BG4" s="188">
        <v>3.37</v>
      </c>
      <c r="BH4" s="187">
        <v>3.16</v>
      </c>
      <c r="BI4" s="189">
        <v>3.11</v>
      </c>
      <c r="BJ4" s="190">
        <v>0.8</v>
      </c>
      <c r="BK4" s="194" t="str">
        <f t="shared" si="1"/>
        <v>B</v>
      </c>
    </row>
    <row r="5" spans="1:63" s="161" customFormat="1">
      <c r="A5" s="180" t="s">
        <v>756</v>
      </c>
      <c r="B5" s="181" t="s">
        <v>762</v>
      </c>
      <c r="C5" s="182">
        <v>20</v>
      </c>
      <c r="D5" s="182" t="s">
        <v>757</v>
      </c>
      <c r="E5" s="182" t="s">
        <v>758</v>
      </c>
      <c r="F5" s="182">
        <v>300</v>
      </c>
      <c r="G5" s="180" t="s">
        <v>759</v>
      </c>
      <c r="H5" s="181" t="s">
        <v>763</v>
      </c>
      <c r="I5" s="183">
        <v>38481</v>
      </c>
      <c r="J5" s="184" t="s">
        <v>760</v>
      </c>
      <c r="K5" s="183" t="s">
        <v>761</v>
      </c>
      <c r="L5" s="185" t="s">
        <v>764</v>
      </c>
      <c r="M5" s="186">
        <v>0.04</v>
      </c>
      <c r="N5" s="187">
        <v>0.02</v>
      </c>
      <c r="O5" s="188">
        <v>0.12</v>
      </c>
      <c r="P5" s="188">
        <v>0.27</v>
      </c>
      <c r="Q5" s="187">
        <v>0.31</v>
      </c>
      <c r="R5" s="188">
        <v>0.45</v>
      </c>
      <c r="S5" s="188">
        <v>0.4</v>
      </c>
      <c r="T5" s="187">
        <v>0.41</v>
      </c>
      <c r="U5" s="188">
        <v>0.66</v>
      </c>
      <c r="V5" s="188">
        <v>0.76</v>
      </c>
      <c r="W5" s="187">
        <v>0.73</v>
      </c>
      <c r="X5" s="188">
        <v>0.84</v>
      </c>
      <c r="Y5" s="188">
        <v>1</v>
      </c>
      <c r="Z5" s="187">
        <v>1.06</v>
      </c>
      <c r="AA5" s="188">
        <v>1.17</v>
      </c>
      <c r="AB5" s="188">
        <v>1.18</v>
      </c>
      <c r="AC5" s="187">
        <v>1.23</v>
      </c>
      <c r="AD5" s="188">
        <v>1.26</v>
      </c>
      <c r="AE5" s="188">
        <v>1.18</v>
      </c>
      <c r="AF5" s="187">
        <v>1.1000000000000001</v>
      </c>
      <c r="AG5" s="189">
        <v>1.08</v>
      </c>
      <c r="AH5" s="190">
        <f t="shared" si="0"/>
        <v>0.90400000000000014</v>
      </c>
      <c r="AI5" s="191">
        <v>0.35</v>
      </c>
      <c r="AJ5" s="192">
        <v>0.5</v>
      </c>
      <c r="AK5" s="192">
        <v>0.8</v>
      </c>
      <c r="AL5" s="192">
        <v>1</v>
      </c>
      <c r="AM5" s="192">
        <v>1</v>
      </c>
      <c r="AN5" s="193">
        <v>1</v>
      </c>
      <c r="AO5" s="186">
        <v>0.11</v>
      </c>
      <c r="AP5" s="187">
        <v>0.05</v>
      </c>
      <c r="AQ5" s="188">
        <v>0.37</v>
      </c>
      <c r="AR5" s="188">
        <v>0.84</v>
      </c>
      <c r="AS5" s="187">
        <v>0.98</v>
      </c>
      <c r="AT5" s="188">
        <v>1.41</v>
      </c>
      <c r="AU5" s="188">
        <v>1.26</v>
      </c>
      <c r="AV5" s="187">
        <v>1.27</v>
      </c>
      <c r="AW5" s="188">
        <v>2.06</v>
      </c>
      <c r="AX5" s="188">
        <v>2.36</v>
      </c>
      <c r="AY5" s="187">
        <v>2.27</v>
      </c>
      <c r="AZ5" s="188">
        <v>2.62</v>
      </c>
      <c r="BA5" s="188">
        <v>3.14</v>
      </c>
      <c r="BB5" s="187">
        <v>3.3</v>
      </c>
      <c r="BC5" s="188">
        <v>3.67</v>
      </c>
      <c r="BD5" s="188">
        <v>3.69</v>
      </c>
      <c r="BE5" s="187">
        <v>3.83</v>
      </c>
      <c r="BF5" s="188">
        <v>3.95</v>
      </c>
      <c r="BG5" s="188">
        <v>3.68</v>
      </c>
      <c r="BH5" s="187">
        <v>3.43</v>
      </c>
      <c r="BI5" s="189">
        <v>3.36</v>
      </c>
      <c r="BJ5" s="190">
        <v>0.8</v>
      </c>
      <c r="BK5" s="194" t="str">
        <f t="shared" si="1"/>
        <v>B</v>
      </c>
    </row>
    <row r="6" spans="1:63" s="161" customFormat="1">
      <c r="A6" s="180" t="s">
        <v>756</v>
      </c>
      <c r="B6" s="181" t="s">
        <v>762</v>
      </c>
      <c r="C6" s="182">
        <v>20</v>
      </c>
      <c r="D6" s="182" t="s">
        <v>757</v>
      </c>
      <c r="E6" s="182" t="s">
        <v>758</v>
      </c>
      <c r="F6" s="182">
        <v>500</v>
      </c>
      <c r="G6" s="180" t="s">
        <v>759</v>
      </c>
      <c r="H6" s="181" t="s">
        <v>763</v>
      </c>
      <c r="I6" s="183">
        <v>38481</v>
      </c>
      <c r="J6" s="184" t="s">
        <v>760</v>
      </c>
      <c r="K6" s="183" t="s">
        <v>761</v>
      </c>
      <c r="L6" s="185" t="s">
        <v>764</v>
      </c>
      <c r="M6" s="186">
        <v>0.02</v>
      </c>
      <c r="N6" s="187">
        <v>7.0000000000000007E-2</v>
      </c>
      <c r="O6" s="188">
        <v>0.27</v>
      </c>
      <c r="P6" s="188">
        <v>0.3</v>
      </c>
      <c r="Q6" s="187">
        <v>0.33</v>
      </c>
      <c r="R6" s="188">
        <v>0.36</v>
      </c>
      <c r="S6" s="188">
        <v>0.47</v>
      </c>
      <c r="T6" s="187">
        <v>0.5</v>
      </c>
      <c r="U6" s="188">
        <v>0.54</v>
      </c>
      <c r="V6" s="188">
        <v>0.68</v>
      </c>
      <c r="W6" s="187">
        <v>0.78</v>
      </c>
      <c r="X6" s="188">
        <v>0.9</v>
      </c>
      <c r="Y6" s="188">
        <v>1.08</v>
      </c>
      <c r="Z6" s="187">
        <v>1.1599999999999999</v>
      </c>
      <c r="AA6" s="188">
        <v>1.26</v>
      </c>
      <c r="AB6" s="188">
        <v>1.33</v>
      </c>
      <c r="AC6" s="187">
        <v>1.32</v>
      </c>
      <c r="AD6" s="188">
        <v>1.39</v>
      </c>
      <c r="AE6" s="188">
        <v>1.27</v>
      </c>
      <c r="AF6" s="187">
        <v>1.17</v>
      </c>
      <c r="AG6" s="189">
        <v>1.23</v>
      </c>
      <c r="AH6" s="190">
        <f t="shared" si="0"/>
        <v>0.95500000000000007</v>
      </c>
      <c r="AI6" s="191">
        <v>0.35</v>
      </c>
      <c r="AJ6" s="192">
        <v>0.5</v>
      </c>
      <c r="AK6" s="192">
        <v>0.8</v>
      </c>
      <c r="AL6" s="192">
        <v>1</v>
      </c>
      <c r="AM6" s="192">
        <v>1</v>
      </c>
      <c r="AN6" s="193">
        <v>1</v>
      </c>
      <c r="AO6" s="186">
        <v>0.06</v>
      </c>
      <c r="AP6" s="187">
        <v>0.22</v>
      </c>
      <c r="AQ6" s="188">
        <v>0.84</v>
      </c>
      <c r="AR6" s="188">
        <v>0.93</v>
      </c>
      <c r="AS6" s="187">
        <v>1.04</v>
      </c>
      <c r="AT6" s="188">
        <v>1.1200000000000001</v>
      </c>
      <c r="AU6" s="188">
        <v>1.46</v>
      </c>
      <c r="AV6" s="187">
        <v>1.56</v>
      </c>
      <c r="AW6" s="188">
        <v>1.7</v>
      </c>
      <c r="AX6" s="188">
        <v>2.12</v>
      </c>
      <c r="AY6" s="187">
        <v>2.4300000000000002</v>
      </c>
      <c r="AZ6" s="188">
        <v>2.8</v>
      </c>
      <c r="BA6" s="188">
        <v>3.37</v>
      </c>
      <c r="BB6" s="187">
        <v>3.64</v>
      </c>
      <c r="BC6" s="188">
        <v>3.94</v>
      </c>
      <c r="BD6" s="188">
        <v>4.16</v>
      </c>
      <c r="BE6" s="187">
        <v>4.13</v>
      </c>
      <c r="BF6" s="188">
        <v>4.34</v>
      </c>
      <c r="BG6" s="188">
        <v>3.97</v>
      </c>
      <c r="BH6" s="187">
        <v>3.67</v>
      </c>
      <c r="BI6" s="189">
        <v>3.83</v>
      </c>
      <c r="BJ6" s="190">
        <v>0.8</v>
      </c>
      <c r="BK6" s="194" t="str">
        <f t="shared" si="1"/>
        <v>B</v>
      </c>
    </row>
    <row r="7" spans="1:63" s="161" customFormat="1">
      <c r="A7" s="180" t="s">
        <v>756</v>
      </c>
      <c r="B7" s="181" t="s">
        <v>762</v>
      </c>
      <c r="C7" s="182">
        <v>40</v>
      </c>
      <c r="D7" s="182" t="s">
        <v>757</v>
      </c>
      <c r="E7" s="182" t="s">
        <v>758</v>
      </c>
      <c r="F7" s="182">
        <v>100</v>
      </c>
      <c r="G7" s="180" t="s">
        <v>759</v>
      </c>
      <c r="H7" s="181" t="s">
        <v>765</v>
      </c>
      <c r="I7" s="183">
        <v>38481</v>
      </c>
      <c r="J7" s="184" t="s">
        <v>760</v>
      </c>
      <c r="K7" s="183" t="s">
        <v>761</v>
      </c>
      <c r="L7" s="185" t="s">
        <v>764</v>
      </c>
      <c r="M7" s="186">
        <v>0.12</v>
      </c>
      <c r="N7" s="187">
        <v>0.09</v>
      </c>
      <c r="O7" s="188">
        <v>0.14000000000000001</v>
      </c>
      <c r="P7" s="188">
        <v>0.23</v>
      </c>
      <c r="Q7" s="187">
        <v>0.28999999999999998</v>
      </c>
      <c r="R7" s="188">
        <v>0.31</v>
      </c>
      <c r="S7" s="188">
        <v>0.5</v>
      </c>
      <c r="T7" s="187">
        <v>0.7</v>
      </c>
      <c r="U7" s="188">
        <v>1.01</v>
      </c>
      <c r="V7" s="188">
        <v>1.1599999999999999</v>
      </c>
      <c r="W7" s="187">
        <v>1.35</v>
      </c>
      <c r="X7" s="188">
        <v>1.35</v>
      </c>
      <c r="Y7" s="188">
        <v>1.37</v>
      </c>
      <c r="Z7" s="187">
        <v>1.32</v>
      </c>
      <c r="AA7" s="188">
        <v>1.24</v>
      </c>
      <c r="AB7" s="188">
        <v>1.27</v>
      </c>
      <c r="AC7" s="187">
        <v>1.29</v>
      </c>
      <c r="AD7" s="188">
        <v>1.23</v>
      </c>
      <c r="AE7" s="188">
        <v>1.0900000000000001</v>
      </c>
      <c r="AF7" s="187">
        <v>1</v>
      </c>
      <c r="AG7" s="189">
        <v>0.96</v>
      </c>
      <c r="AH7" s="190">
        <f t="shared" si="0"/>
        <v>1.206</v>
      </c>
      <c r="AI7" s="191">
        <v>0.3</v>
      </c>
      <c r="AJ7" s="192">
        <v>0.75</v>
      </c>
      <c r="AK7" s="192">
        <v>1</v>
      </c>
      <c r="AL7" s="192">
        <v>1</v>
      </c>
      <c r="AM7" s="192">
        <v>1</v>
      </c>
      <c r="AN7" s="193">
        <v>1</v>
      </c>
      <c r="AO7" s="186">
        <v>0.38</v>
      </c>
      <c r="AP7" s="187">
        <v>0.28999999999999998</v>
      </c>
      <c r="AQ7" s="188">
        <v>0.45</v>
      </c>
      <c r="AR7" s="188">
        <v>0.71</v>
      </c>
      <c r="AS7" s="187">
        <v>0.9</v>
      </c>
      <c r="AT7" s="188">
        <v>0.96</v>
      </c>
      <c r="AU7" s="188">
        <v>1.57</v>
      </c>
      <c r="AV7" s="187">
        <v>2.2000000000000002</v>
      </c>
      <c r="AW7" s="188">
        <v>3.17</v>
      </c>
      <c r="AX7" s="188">
        <v>3.62</v>
      </c>
      <c r="AY7" s="187">
        <v>4.21</v>
      </c>
      <c r="AZ7" s="188">
        <v>4.2300000000000004</v>
      </c>
      <c r="BA7" s="188">
        <v>4.29</v>
      </c>
      <c r="BB7" s="187">
        <v>4.1100000000000003</v>
      </c>
      <c r="BC7" s="188">
        <v>3.89</v>
      </c>
      <c r="BD7" s="188">
        <v>3.96</v>
      </c>
      <c r="BE7" s="187">
        <v>4.03</v>
      </c>
      <c r="BF7" s="188">
        <v>3.85</v>
      </c>
      <c r="BG7" s="188">
        <v>3.42</v>
      </c>
      <c r="BH7" s="187">
        <v>3.11</v>
      </c>
      <c r="BI7" s="189">
        <v>3</v>
      </c>
      <c r="BJ7" s="190">
        <v>1</v>
      </c>
      <c r="BK7" s="194" t="str">
        <f t="shared" si="1"/>
        <v>A</v>
      </c>
    </row>
    <row r="8" spans="1:63" s="161" customFormat="1">
      <c r="A8" s="180" t="s">
        <v>756</v>
      </c>
      <c r="B8" s="181" t="s">
        <v>762</v>
      </c>
      <c r="C8" s="182">
        <v>40</v>
      </c>
      <c r="D8" s="182" t="s">
        <v>757</v>
      </c>
      <c r="E8" s="182" t="s">
        <v>758</v>
      </c>
      <c r="F8" s="182">
        <v>200</v>
      </c>
      <c r="G8" s="180" t="s">
        <v>759</v>
      </c>
      <c r="H8" s="181" t="s">
        <v>765</v>
      </c>
      <c r="I8" s="183">
        <v>38481</v>
      </c>
      <c r="J8" s="184" t="s">
        <v>760</v>
      </c>
      <c r="K8" s="183" t="s">
        <v>761</v>
      </c>
      <c r="L8" s="185" t="s">
        <v>764</v>
      </c>
      <c r="M8" s="186">
        <v>0.18</v>
      </c>
      <c r="N8" s="187">
        <v>0.03</v>
      </c>
      <c r="O8" s="188">
        <v>0.12</v>
      </c>
      <c r="P8" s="188">
        <v>0.13</v>
      </c>
      <c r="Q8" s="187">
        <v>0.34</v>
      </c>
      <c r="R8" s="188">
        <v>0.43</v>
      </c>
      <c r="S8" s="188">
        <v>0.62</v>
      </c>
      <c r="T8" s="187">
        <v>0.69</v>
      </c>
      <c r="U8" s="188">
        <v>1</v>
      </c>
      <c r="V8" s="188">
        <v>1.1100000000000001</v>
      </c>
      <c r="W8" s="187">
        <v>1.21</v>
      </c>
      <c r="X8" s="188">
        <v>1.27</v>
      </c>
      <c r="Y8" s="188">
        <v>1.27</v>
      </c>
      <c r="Z8" s="187">
        <v>1.36</v>
      </c>
      <c r="AA8" s="188">
        <v>1.39</v>
      </c>
      <c r="AB8" s="188">
        <v>1.36</v>
      </c>
      <c r="AC8" s="187">
        <v>1.31</v>
      </c>
      <c r="AD8" s="188">
        <v>1.37</v>
      </c>
      <c r="AE8" s="188">
        <v>1.23</v>
      </c>
      <c r="AF8" s="187">
        <v>1.1599999999999999</v>
      </c>
      <c r="AG8" s="189">
        <v>1.0900000000000001</v>
      </c>
      <c r="AH8" s="190">
        <f t="shared" si="0"/>
        <v>1.1969999999999998</v>
      </c>
      <c r="AI8" s="191">
        <v>0.3</v>
      </c>
      <c r="AJ8" s="192">
        <v>0.75</v>
      </c>
      <c r="AK8" s="192">
        <v>1</v>
      </c>
      <c r="AL8" s="192">
        <v>1</v>
      </c>
      <c r="AM8" s="192">
        <v>1</v>
      </c>
      <c r="AN8" s="193">
        <v>1</v>
      </c>
      <c r="AO8" s="186">
        <v>0.55000000000000004</v>
      </c>
      <c r="AP8" s="187">
        <v>0.08</v>
      </c>
      <c r="AQ8" s="188">
        <v>0.37</v>
      </c>
      <c r="AR8" s="188">
        <v>0.42</v>
      </c>
      <c r="AS8" s="187">
        <v>1.07</v>
      </c>
      <c r="AT8" s="188">
        <v>1.35</v>
      </c>
      <c r="AU8" s="188">
        <v>1.94</v>
      </c>
      <c r="AV8" s="187">
        <v>2.16</v>
      </c>
      <c r="AW8" s="188">
        <v>3.14</v>
      </c>
      <c r="AX8" s="188">
        <v>3.47</v>
      </c>
      <c r="AY8" s="187">
        <v>3.79</v>
      </c>
      <c r="AZ8" s="188">
        <v>3.97</v>
      </c>
      <c r="BA8" s="188">
        <v>3.98</v>
      </c>
      <c r="BB8" s="187">
        <v>4.25</v>
      </c>
      <c r="BC8" s="188">
        <v>4.33</v>
      </c>
      <c r="BD8" s="188">
        <v>4.26</v>
      </c>
      <c r="BE8" s="187">
        <v>4.08</v>
      </c>
      <c r="BF8" s="188">
        <v>4.29</v>
      </c>
      <c r="BG8" s="188">
        <v>3.85</v>
      </c>
      <c r="BH8" s="187">
        <v>3.61</v>
      </c>
      <c r="BI8" s="189">
        <v>3.42</v>
      </c>
      <c r="BJ8" s="190">
        <v>1</v>
      </c>
      <c r="BK8" s="194" t="str">
        <f t="shared" si="1"/>
        <v>A</v>
      </c>
    </row>
    <row r="9" spans="1:63" s="161" customFormat="1">
      <c r="A9" s="180" t="s">
        <v>756</v>
      </c>
      <c r="B9" s="181" t="s">
        <v>762</v>
      </c>
      <c r="C9" s="182">
        <v>40</v>
      </c>
      <c r="D9" s="182" t="s">
        <v>757</v>
      </c>
      <c r="E9" s="182" t="s">
        <v>758</v>
      </c>
      <c r="F9" s="182">
        <v>300</v>
      </c>
      <c r="G9" s="180" t="s">
        <v>759</v>
      </c>
      <c r="H9" s="181" t="s">
        <v>765</v>
      </c>
      <c r="I9" s="183">
        <v>38481</v>
      </c>
      <c r="J9" s="184" t="s">
        <v>760</v>
      </c>
      <c r="K9" s="183" t="s">
        <v>761</v>
      </c>
      <c r="L9" s="185" t="s">
        <v>764</v>
      </c>
      <c r="M9" s="186">
        <v>0.09</v>
      </c>
      <c r="N9" s="187">
        <v>0.05</v>
      </c>
      <c r="O9" s="188">
        <v>0.06</v>
      </c>
      <c r="P9" s="188">
        <v>0.2</v>
      </c>
      <c r="Q9" s="187">
        <v>0.35</v>
      </c>
      <c r="R9" s="188">
        <v>0.45</v>
      </c>
      <c r="S9" s="188">
        <v>0.64</v>
      </c>
      <c r="T9" s="187">
        <v>0.75</v>
      </c>
      <c r="U9" s="188">
        <v>0.93</v>
      </c>
      <c r="V9" s="188">
        <v>1.05</v>
      </c>
      <c r="W9" s="187">
        <v>1.1299999999999999</v>
      </c>
      <c r="X9" s="188">
        <v>1.24</v>
      </c>
      <c r="Y9" s="188">
        <v>1.33</v>
      </c>
      <c r="Z9" s="187">
        <v>1.42</v>
      </c>
      <c r="AA9" s="188">
        <v>1.53</v>
      </c>
      <c r="AB9" s="188">
        <v>1.47</v>
      </c>
      <c r="AC9" s="187">
        <v>1.5</v>
      </c>
      <c r="AD9" s="188">
        <v>1.35</v>
      </c>
      <c r="AE9" s="188">
        <v>1.33</v>
      </c>
      <c r="AF9" s="187">
        <v>1.25</v>
      </c>
      <c r="AG9" s="189">
        <v>1.2</v>
      </c>
      <c r="AH9" s="190">
        <f t="shared" si="0"/>
        <v>1.2350000000000001</v>
      </c>
      <c r="AI9" s="191">
        <v>0.35</v>
      </c>
      <c r="AJ9" s="192">
        <v>0.75</v>
      </c>
      <c r="AK9" s="192">
        <v>1</v>
      </c>
      <c r="AL9" s="192">
        <v>1</v>
      </c>
      <c r="AM9" s="192">
        <v>1</v>
      </c>
      <c r="AN9" s="193">
        <v>1</v>
      </c>
      <c r="AO9" s="186">
        <v>0.27</v>
      </c>
      <c r="AP9" s="187">
        <v>0.17</v>
      </c>
      <c r="AQ9" s="188">
        <v>0.2</v>
      </c>
      <c r="AR9" s="188">
        <v>0.63</v>
      </c>
      <c r="AS9" s="187">
        <v>1.1000000000000001</v>
      </c>
      <c r="AT9" s="188">
        <v>1.42</v>
      </c>
      <c r="AU9" s="188">
        <v>2</v>
      </c>
      <c r="AV9" s="187">
        <v>2.35</v>
      </c>
      <c r="AW9" s="188">
        <v>2.9</v>
      </c>
      <c r="AX9" s="188">
        <v>3.27</v>
      </c>
      <c r="AY9" s="187">
        <v>3.53</v>
      </c>
      <c r="AZ9" s="188">
        <v>3.89</v>
      </c>
      <c r="BA9" s="188">
        <v>4.1500000000000004</v>
      </c>
      <c r="BB9" s="187">
        <v>4.45</v>
      </c>
      <c r="BC9" s="188">
        <v>4.78</v>
      </c>
      <c r="BD9" s="188">
        <v>4.59</v>
      </c>
      <c r="BE9" s="187">
        <v>4.7</v>
      </c>
      <c r="BF9" s="188">
        <v>4.2300000000000004</v>
      </c>
      <c r="BG9" s="188">
        <v>4.1500000000000004</v>
      </c>
      <c r="BH9" s="187">
        <v>3.91</v>
      </c>
      <c r="BI9" s="189">
        <v>3.76</v>
      </c>
      <c r="BJ9" s="190">
        <v>1</v>
      </c>
      <c r="BK9" s="194" t="str">
        <f t="shared" si="1"/>
        <v>A</v>
      </c>
    </row>
    <row r="10" spans="1:63" s="161" customFormat="1">
      <c r="A10" s="180" t="s">
        <v>766</v>
      </c>
      <c r="B10" s="181" t="s">
        <v>774</v>
      </c>
      <c r="C10" s="181" t="s">
        <v>775</v>
      </c>
      <c r="D10" s="182" t="s">
        <v>768</v>
      </c>
      <c r="E10" s="182" t="s">
        <v>769</v>
      </c>
      <c r="F10" s="182">
        <v>0</v>
      </c>
      <c r="G10" s="180" t="s">
        <v>759</v>
      </c>
      <c r="H10" s="181" t="s">
        <v>776</v>
      </c>
      <c r="I10" s="183">
        <v>37914</v>
      </c>
      <c r="J10" s="183" t="s">
        <v>760</v>
      </c>
      <c r="K10" s="183" t="s">
        <v>771</v>
      </c>
      <c r="L10" s="185">
        <v>10</v>
      </c>
      <c r="M10" s="195"/>
      <c r="N10" s="196"/>
      <c r="O10" s="197"/>
      <c r="P10" s="188">
        <v>7.0000000000000007E-2</v>
      </c>
      <c r="Q10" s="187">
        <v>0.11</v>
      </c>
      <c r="R10" s="188">
        <v>0.24</v>
      </c>
      <c r="S10" s="188">
        <v>0.34</v>
      </c>
      <c r="T10" s="187">
        <v>0.45</v>
      </c>
      <c r="U10" s="188">
        <v>0.61</v>
      </c>
      <c r="V10" s="188">
        <v>0.79</v>
      </c>
      <c r="W10" s="187">
        <v>0.86</v>
      </c>
      <c r="X10" s="188">
        <v>0.87</v>
      </c>
      <c r="Y10" s="188">
        <v>0.88</v>
      </c>
      <c r="Z10" s="187">
        <v>0.89</v>
      </c>
      <c r="AA10" s="188">
        <v>0.92</v>
      </c>
      <c r="AB10" s="188">
        <v>0.96</v>
      </c>
      <c r="AC10" s="187">
        <v>0.95</v>
      </c>
      <c r="AD10" s="188">
        <v>0.98</v>
      </c>
      <c r="AE10" s="188">
        <v>1.02</v>
      </c>
      <c r="AF10" s="187">
        <v>1.05</v>
      </c>
      <c r="AG10" s="189">
        <v>1.04</v>
      </c>
      <c r="AH10" s="190">
        <f t="shared" si="0"/>
        <v>0.81799999999999995</v>
      </c>
      <c r="AI10" s="191">
        <v>0.15</v>
      </c>
      <c r="AJ10" s="192">
        <v>0.45</v>
      </c>
      <c r="AK10" s="192">
        <v>0.85</v>
      </c>
      <c r="AL10" s="192">
        <v>0.9</v>
      </c>
      <c r="AM10" s="192">
        <v>0.95</v>
      </c>
      <c r="AN10" s="193">
        <v>1</v>
      </c>
      <c r="AO10" s="186"/>
      <c r="AP10" s="187"/>
      <c r="AQ10" s="188"/>
      <c r="AR10" s="188">
        <f>ROUND(P10*$L$10,2)</f>
        <v>0.7</v>
      </c>
      <c r="AS10" s="187">
        <f>ROUND(Q10*$L$10,2)</f>
        <v>1.1000000000000001</v>
      </c>
      <c r="AT10" s="188">
        <f>ROUND(R10*$L$10,2)</f>
        <v>2.4</v>
      </c>
      <c r="AU10" s="188">
        <f>ROUND(S10*$L$10,2)</f>
        <v>3.4</v>
      </c>
      <c r="AV10" s="187">
        <f>ROUND(T10*$L$10,2)</f>
        <v>4.5</v>
      </c>
      <c r="AW10" s="188">
        <f>ROUND(U10*$L$10,2)</f>
        <v>6.1</v>
      </c>
      <c r="AX10" s="188">
        <f>ROUND(V10*$L$10,2)</f>
        <v>7.9</v>
      </c>
      <c r="AY10" s="187">
        <f>ROUND(W10*$L$10,2)</f>
        <v>8.6</v>
      </c>
      <c r="AZ10" s="188">
        <f>ROUND(X10*$L$10,2)</f>
        <v>8.6999999999999993</v>
      </c>
      <c r="BA10" s="188">
        <f>ROUND(Y10*$L$10,2)</f>
        <v>8.8000000000000007</v>
      </c>
      <c r="BB10" s="187">
        <f>ROUND(Z10*$L$10,2)</f>
        <v>8.9</v>
      </c>
      <c r="BC10" s="188">
        <f>ROUND(AA10*$L$10,2)</f>
        <v>9.1999999999999993</v>
      </c>
      <c r="BD10" s="188">
        <f>ROUND(AB10*$L$10,2)</f>
        <v>9.6</v>
      </c>
      <c r="BE10" s="187">
        <f>ROUND(AC10*$L$10,2)</f>
        <v>9.5</v>
      </c>
      <c r="BF10" s="188">
        <f>ROUND(AD10*$L$10,2)</f>
        <v>9.8000000000000007</v>
      </c>
      <c r="BG10" s="188">
        <f>ROUND(AE10*$L$10,2)</f>
        <v>10.199999999999999</v>
      </c>
      <c r="BH10" s="187">
        <f>ROUND(AF10*$L$10,2)</f>
        <v>10.5</v>
      </c>
      <c r="BI10" s="189">
        <f>ROUND(AG10*$L$10,2)</f>
        <v>10.4</v>
      </c>
      <c r="BJ10" s="190">
        <v>0.75</v>
      </c>
      <c r="BK10" s="194" t="str">
        <f t="shared" si="1"/>
        <v>C</v>
      </c>
    </row>
    <row r="11" spans="1:63" s="161" customFormat="1">
      <c r="A11" s="180" t="s">
        <v>766</v>
      </c>
      <c r="B11" s="181" t="s">
        <v>774</v>
      </c>
      <c r="C11" s="181" t="s">
        <v>778</v>
      </c>
      <c r="D11" s="182" t="s">
        <v>768</v>
      </c>
      <c r="E11" s="182" t="s">
        <v>769</v>
      </c>
      <c r="F11" s="182">
        <v>0</v>
      </c>
      <c r="G11" s="180" t="s">
        <v>759</v>
      </c>
      <c r="H11" s="181" t="s">
        <v>776</v>
      </c>
      <c r="I11" s="183">
        <v>37914</v>
      </c>
      <c r="J11" s="183" t="s">
        <v>760</v>
      </c>
      <c r="K11" s="183" t="s">
        <v>771</v>
      </c>
      <c r="L11" s="185">
        <v>10</v>
      </c>
      <c r="M11" s="195"/>
      <c r="N11" s="196"/>
      <c r="O11" s="197"/>
      <c r="P11" s="188">
        <v>7.0000000000000007E-2</v>
      </c>
      <c r="Q11" s="187">
        <v>0.08</v>
      </c>
      <c r="R11" s="188">
        <v>0.14000000000000001</v>
      </c>
      <c r="S11" s="188">
        <v>0.18</v>
      </c>
      <c r="T11" s="187">
        <v>0.23</v>
      </c>
      <c r="U11" s="188">
        <v>0.32</v>
      </c>
      <c r="V11" s="188">
        <v>0.48</v>
      </c>
      <c r="W11" s="187">
        <v>0.62</v>
      </c>
      <c r="X11" s="188">
        <v>0.64</v>
      </c>
      <c r="Y11" s="188">
        <v>0.75</v>
      </c>
      <c r="Z11" s="187">
        <v>0.74</v>
      </c>
      <c r="AA11" s="188">
        <v>0.78</v>
      </c>
      <c r="AB11" s="188">
        <v>0.84</v>
      </c>
      <c r="AC11" s="187">
        <v>0.85</v>
      </c>
      <c r="AD11" s="188">
        <v>0.88</v>
      </c>
      <c r="AE11" s="188">
        <v>0.92</v>
      </c>
      <c r="AF11" s="187">
        <v>0.99</v>
      </c>
      <c r="AG11" s="189">
        <v>1.01</v>
      </c>
      <c r="AH11" s="190">
        <f t="shared" si="0"/>
        <v>0.625</v>
      </c>
      <c r="AI11" s="191">
        <v>0.1</v>
      </c>
      <c r="AJ11" s="192">
        <v>0.25</v>
      </c>
      <c r="AK11" s="192">
        <v>0.6</v>
      </c>
      <c r="AL11" s="192">
        <v>0.75</v>
      </c>
      <c r="AM11" s="192">
        <v>0.85</v>
      </c>
      <c r="AN11" s="193">
        <v>0.95</v>
      </c>
      <c r="AO11" s="186"/>
      <c r="AP11" s="187"/>
      <c r="AQ11" s="188"/>
      <c r="AR11" s="188">
        <f>ROUND(P11*$L$11,2)</f>
        <v>0.7</v>
      </c>
      <c r="AS11" s="187">
        <f>ROUND(Q11*$L$11,2)</f>
        <v>0.8</v>
      </c>
      <c r="AT11" s="188">
        <f>ROUND(R11*$L$11,2)</f>
        <v>1.4</v>
      </c>
      <c r="AU11" s="188">
        <f>ROUND(S11*$L$11,2)</f>
        <v>1.8</v>
      </c>
      <c r="AV11" s="187">
        <f>ROUND(T11*$L$11,2)</f>
        <v>2.2999999999999998</v>
      </c>
      <c r="AW11" s="188">
        <f>ROUND(U11*$L$11,2)</f>
        <v>3.2</v>
      </c>
      <c r="AX11" s="188">
        <f>ROUND(V11*$L$11,2)</f>
        <v>4.8</v>
      </c>
      <c r="AY11" s="187">
        <f>ROUND(W11*$L$11,2)</f>
        <v>6.2</v>
      </c>
      <c r="AZ11" s="188">
        <f>ROUND(X11*$L$11,2)</f>
        <v>6.4</v>
      </c>
      <c r="BA11" s="188">
        <f>ROUND(Y11*$L$11,2)</f>
        <v>7.5</v>
      </c>
      <c r="BB11" s="187">
        <f>ROUND(Z11*$L$11,2)</f>
        <v>7.4</v>
      </c>
      <c r="BC11" s="188">
        <f>ROUND(AA11*$L$11,2)</f>
        <v>7.8</v>
      </c>
      <c r="BD11" s="188">
        <f>ROUND(AB11*$L$11,2)</f>
        <v>8.4</v>
      </c>
      <c r="BE11" s="187">
        <f>ROUND(AC11*$L$11,2)</f>
        <v>8.5</v>
      </c>
      <c r="BF11" s="188">
        <f>ROUND(AD11*$L$11,2)</f>
        <v>8.8000000000000007</v>
      </c>
      <c r="BG11" s="188">
        <f>ROUND(AE11*$L$11,2)</f>
        <v>9.1999999999999993</v>
      </c>
      <c r="BH11" s="187">
        <f>ROUND(AF11*$L$11,2)</f>
        <v>9.9</v>
      </c>
      <c r="BI11" s="189">
        <f>ROUND(AG11*$L$11,2)</f>
        <v>10.1</v>
      </c>
      <c r="BJ11" s="190">
        <v>0.55000000000000004</v>
      </c>
      <c r="BK11" s="194" t="str">
        <f t="shared" si="1"/>
        <v>D</v>
      </c>
    </row>
    <row r="12" spans="1:63" s="161" customFormat="1">
      <c r="A12" s="180" t="s">
        <v>779</v>
      </c>
      <c r="B12" s="181" t="s">
        <v>774</v>
      </c>
      <c r="C12" s="181" t="s">
        <v>782</v>
      </c>
      <c r="D12" s="182" t="s">
        <v>768</v>
      </c>
      <c r="E12" s="182" t="s">
        <v>769</v>
      </c>
      <c r="F12" s="182">
        <v>0</v>
      </c>
      <c r="G12" s="180" t="s">
        <v>759</v>
      </c>
      <c r="H12" s="181" t="s">
        <v>783</v>
      </c>
      <c r="I12" s="183">
        <v>37914</v>
      </c>
      <c r="J12" s="183" t="s">
        <v>760</v>
      </c>
      <c r="K12" s="183" t="s">
        <v>771</v>
      </c>
      <c r="L12" s="185">
        <v>10.8</v>
      </c>
      <c r="M12" s="195"/>
      <c r="N12" s="196"/>
      <c r="O12" s="197"/>
      <c r="P12" s="188">
        <v>0.16</v>
      </c>
      <c r="Q12" s="187">
        <v>0.28000000000000003</v>
      </c>
      <c r="R12" s="188">
        <v>0.47</v>
      </c>
      <c r="S12" s="188">
        <v>0.7</v>
      </c>
      <c r="T12" s="187">
        <v>0.81</v>
      </c>
      <c r="U12" s="188">
        <v>0.91</v>
      </c>
      <c r="V12" s="188">
        <v>1.01</v>
      </c>
      <c r="W12" s="187">
        <v>0.98</v>
      </c>
      <c r="X12" s="188">
        <v>0.97</v>
      </c>
      <c r="Y12" s="188">
        <v>0.97</v>
      </c>
      <c r="Z12" s="187">
        <v>0.98</v>
      </c>
      <c r="AA12" s="188">
        <v>0.99</v>
      </c>
      <c r="AB12" s="188">
        <v>1</v>
      </c>
      <c r="AC12" s="187">
        <v>1.03</v>
      </c>
      <c r="AD12" s="188">
        <v>1.03</v>
      </c>
      <c r="AE12" s="188">
        <v>1.02</v>
      </c>
      <c r="AF12" s="187">
        <v>1.05</v>
      </c>
      <c r="AG12" s="189">
        <v>1.04</v>
      </c>
      <c r="AH12" s="190">
        <f t="shared" si="0"/>
        <v>0.96500000000000008</v>
      </c>
      <c r="AI12" s="191">
        <v>0.3</v>
      </c>
      <c r="AJ12" s="192">
        <v>0.8</v>
      </c>
      <c r="AK12" s="192">
        <v>1</v>
      </c>
      <c r="AL12" s="192">
        <v>1</v>
      </c>
      <c r="AM12" s="192">
        <v>1</v>
      </c>
      <c r="AN12" s="193">
        <v>1</v>
      </c>
      <c r="AO12" s="186"/>
      <c r="AP12" s="187"/>
      <c r="AQ12" s="188"/>
      <c r="AR12" s="188">
        <f>ROUND(P12*$L$12,2)</f>
        <v>1.73</v>
      </c>
      <c r="AS12" s="187">
        <f>ROUND(Q12*$L$12,2)</f>
        <v>3.02</v>
      </c>
      <c r="AT12" s="188">
        <f>ROUND(R12*$L$12,2)</f>
        <v>5.08</v>
      </c>
      <c r="AU12" s="188">
        <f>ROUND(S12*$L$12,2)</f>
        <v>7.56</v>
      </c>
      <c r="AV12" s="187">
        <f>ROUND(T12*$L$12,2)</f>
        <v>8.75</v>
      </c>
      <c r="AW12" s="188">
        <f>ROUND(U12*$L$12,2)</f>
        <v>9.83</v>
      </c>
      <c r="AX12" s="188">
        <f>ROUND(V12*$L$12,2)</f>
        <v>10.91</v>
      </c>
      <c r="AY12" s="187">
        <f>ROUND(W12*$L$12,2)</f>
        <v>10.58</v>
      </c>
      <c r="AZ12" s="188">
        <f>ROUND(X12*$L$12,2)</f>
        <v>10.48</v>
      </c>
      <c r="BA12" s="188">
        <f>ROUND(Y12*$L$12,2)</f>
        <v>10.48</v>
      </c>
      <c r="BB12" s="187">
        <f>ROUND(Z12*$L$12,2)</f>
        <v>10.58</v>
      </c>
      <c r="BC12" s="188">
        <f>ROUND(AA12*$L$12,2)</f>
        <v>10.69</v>
      </c>
      <c r="BD12" s="188">
        <f>ROUND(AB12*$L$12,2)</f>
        <v>10.8</v>
      </c>
      <c r="BE12" s="187">
        <f>ROUND(AC12*$L$12,2)</f>
        <v>11.12</v>
      </c>
      <c r="BF12" s="188">
        <f>ROUND(AD12*$L$12,2)</f>
        <v>11.12</v>
      </c>
      <c r="BG12" s="188">
        <f>ROUND(AE12*$L$12,2)</f>
        <v>11.02</v>
      </c>
      <c r="BH12" s="187">
        <f>ROUND(AF12*$L$12,2)</f>
        <v>11.34</v>
      </c>
      <c r="BI12" s="189">
        <f>ROUND(AG12*$L$12,2)</f>
        <v>11.23</v>
      </c>
      <c r="BJ12" s="190">
        <v>1</v>
      </c>
      <c r="BK12" s="194" t="str">
        <f t="shared" si="1"/>
        <v>A</v>
      </c>
    </row>
    <row r="13" spans="1:63" s="161" customFormat="1">
      <c r="A13" s="180" t="s">
        <v>779</v>
      </c>
      <c r="B13" s="181" t="s">
        <v>774</v>
      </c>
      <c r="C13" s="181" t="s">
        <v>780</v>
      </c>
      <c r="D13" s="182" t="s">
        <v>768</v>
      </c>
      <c r="E13" s="182" t="s">
        <v>769</v>
      </c>
      <c r="F13" s="182">
        <v>0</v>
      </c>
      <c r="G13" s="180" t="s">
        <v>759</v>
      </c>
      <c r="H13" s="181" t="s">
        <v>783</v>
      </c>
      <c r="I13" s="183">
        <v>37914</v>
      </c>
      <c r="J13" s="183" t="s">
        <v>760</v>
      </c>
      <c r="K13" s="183" t="s">
        <v>771</v>
      </c>
      <c r="L13" s="185">
        <v>10.8</v>
      </c>
      <c r="M13" s="195"/>
      <c r="N13" s="196"/>
      <c r="O13" s="197"/>
      <c r="P13" s="188">
        <v>0.09</v>
      </c>
      <c r="Q13" s="187">
        <v>0.12</v>
      </c>
      <c r="R13" s="188">
        <v>0.23</v>
      </c>
      <c r="S13" s="188">
        <v>0.34</v>
      </c>
      <c r="T13" s="187">
        <v>0.44</v>
      </c>
      <c r="U13" s="188">
        <v>0.59</v>
      </c>
      <c r="V13" s="188">
        <v>0.77</v>
      </c>
      <c r="W13" s="187">
        <v>0.82</v>
      </c>
      <c r="X13" s="188">
        <v>0.84</v>
      </c>
      <c r="Y13" s="188">
        <v>0.82</v>
      </c>
      <c r="Z13" s="187">
        <v>0.85</v>
      </c>
      <c r="AA13" s="188">
        <v>0.88</v>
      </c>
      <c r="AB13" s="188">
        <v>0.94</v>
      </c>
      <c r="AC13" s="187">
        <v>0.93</v>
      </c>
      <c r="AD13" s="188">
        <v>0.97</v>
      </c>
      <c r="AE13" s="188">
        <v>1.03</v>
      </c>
      <c r="AF13" s="187">
        <v>1.03</v>
      </c>
      <c r="AG13" s="189">
        <v>1.03</v>
      </c>
      <c r="AH13" s="190">
        <f t="shared" si="0"/>
        <v>0.78799999999999992</v>
      </c>
      <c r="AI13" s="191">
        <v>0.15</v>
      </c>
      <c r="AJ13" s="192">
        <v>0.45</v>
      </c>
      <c r="AK13" s="192">
        <v>0.8</v>
      </c>
      <c r="AL13" s="192">
        <v>0.85</v>
      </c>
      <c r="AM13" s="192">
        <v>0.95</v>
      </c>
      <c r="AN13" s="193">
        <v>1</v>
      </c>
      <c r="AO13" s="186"/>
      <c r="AP13" s="187"/>
      <c r="AQ13" s="188"/>
      <c r="AR13" s="188">
        <f>ROUND(P13*$L$13,2)</f>
        <v>0.97</v>
      </c>
      <c r="AS13" s="187">
        <f>ROUND(Q13*$L$13,2)</f>
        <v>1.3</v>
      </c>
      <c r="AT13" s="188">
        <f>ROUND(R13*$L$13,2)</f>
        <v>2.48</v>
      </c>
      <c r="AU13" s="188">
        <f>ROUND(S13*$L$13,2)</f>
        <v>3.67</v>
      </c>
      <c r="AV13" s="187">
        <f>ROUND(T13*$L$13,2)</f>
        <v>4.75</v>
      </c>
      <c r="AW13" s="188">
        <f>ROUND(U13*$L$13,2)</f>
        <v>6.37</v>
      </c>
      <c r="AX13" s="188">
        <f>ROUND(V13*$L$13,2)</f>
        <v>8.32</v>
      </c>
      <c r="AY13" s="187">
        <f>ROUND(W13*$L$13,2)</f>
        <v>8.86</v>
      </c>
      <c r="AZ13" s="188">
        <f>ROUND(X13*$L$13,2)</f>
        <v>9.07</v>
      </c>
      <c r="BA13" s="188">
        <f>ROUND(Y13*$L$13,2)</f>
        <v>8.86</v>
      </c>
      <c r="BB13" s="187">
        <f>ROUND(Z13*$L$13,2)</f>
        <v>9.18</v>
      </c>
      <c r="BC13" s="188">
        <f>ROUND(AA13*$L$13,2)</f>
        <v>9.5</v>
      </c>
      <c r="BD13" s="188">
        <f>ROUND(AB13*$L$13,2)</f>
        <v>10.15</v>
      </c>
      <c r="BE13" s="187">
        <f>ROUND(AC13*$L$13,2)</f>
        <v>10.039999999999999</v>
      </c>
      <c r="BF13" s="188">
        <f>ROUND(AD13*$L$13,2)</f>
        <v>10.48</v>
      </c>
      <c r="BG13" s="188">
        <f>ROUND(AE13*$L$13,2)</f>
        <v>11.12</v>
      </c>
      <c r="BH13" s="187">
        <f>ROUND(AF13*$L$13,2)</f>
        <v>11.12</v>
      </c>
      <c r="BI13" s="189">
        <f>ROUND(AG13*$L$13,2)</f>
        <v>11.12</v>
      </c>
      <c r="BJ13" s="190">
        <v>0.75</v>
      </c>
      <c r="BK13" s="194" t="str">
        <f t="shared" si="1"/>
        <v>C</v>
      </c>
    </row>
    <row r="14" spans="1:63" s="161" customFormat="1">
      <c r="A14" s="180" t="s">
        <v>779</v>
      </c>
      <c r="B14" s="181" t="s">
        <v>774</v>
      </c>
      <c r="C14" s="181" t="s">
        <v>784</v>
      </c>
      <c r="D14" s="182" t="s">
        <v>768</v>
      </c>
      <c r="E14" s="182" t="s">
        <v>769</v>
      </c>
      <c r="F14" s="182">
        <v>0</v>
      </c>
      <c r="G14" s="180" t="s">
        <v>759</v>
      </c>
      <c r="H14" s="181" t="s">
        <v>783</v>
      </c>
      <c r="I14" s="183">
        <v>37914</v>
      </c>
      <c r="J14" s="183" t="s">
        <v>760</v>
      </c>
      <c r="K14" s="183" t="s">
        <v>771</v>
      </c>
      <c r="L14" s="185">
        <v>10.8</v>
      </c>
      <c r="M14" s="195"/>
      <c r="N14" s="196"/>
      <c r="O14" s="197"/>
      <c r="P14" s="188">
        <v>0.06</v>
      </c>
      <c r="Q14" s="187">
        <v>0.08</v>
      </c>
      <c r="R14" s="188">
        <v>0.14000000000000001</v>
      </c>
      <c r="S14" s="188">
        <v>0.18</v>
      </c>
      <c r="T14" s="187">
        <v>0.24</v>
      </c>
      <c r="U14" s="188">
        <v>0.33</v>
      </c>
      <c r="V14" s="188">
        <v>0.47</v>
      </c>
      <c r="W14" s="187">
        <v>0.6</v>
      </c>
      <c r="X14" s="188">
        <v>0.67</v>
      </c>
      <c r="Y14" s="188">
        <v>0.72</v>
      </c>
      <c r="Z14" s="187">
        <v>0.75</v>
      </c>
      <c r="AA14" s="188">
        <v>0.78</v>
      </c>
      <c r="AB14" s="188">
        <v>0.83</v>
      </c>
      <c r="AC14" s="187">
        <v>0.85</v>
      </c>
      <c r="AD14" s="188">
        <v>0.87</v>
      </c>
      <c r="AE14" s="188">
        <v>0.92</v>
      </c>
      <c r="AF14" s="187">
        <v>0.97</v>
      </c>
      <c r="AG14" s="189">
        <v>1.01</v>
      </c>
      <c r="AH14" s="190">
        <f t="shared" si="0"/>
        <v>0.624</v>
      </c>
      <c r="AI14" s="191">
        <v>0.1</v>
      </c>
      <c r="AJ14" s="192">
        <v>0.25</v>
      </c>
      <c r="AK14" s="192">
        <v>0.6</v>
      </c>
      <c r="AL14" s="192">
        <v>0.75</v>
      </c>
      <c r="AM14" s="192">
        <v>0.85</v>
      </c>
      <c r="AN14" s="193">
        <v>0.95</v>
      </c>
      <c r="AO14" s="186"/>
      <c r="AP14" s="187"/>
      <c r="AQ14" s="188"/>
      <c r="AR14" s="188">
        <f>ROUND(P14*$L$14,2)</f>
        <v>0.65</v>
      </c>
      <c r="AS14" s="187">
        <f>ROUND(Q14*$L$14,2)</f>
        <v>0.86</v>
      </c>
      <c r="AT14" s="188">
        <f>ROUND(R14*$L$14,2)</f>
        <v>1.51</v>
      </c>
      <c r="AU14" s="188">
        <f>ROUND(S14*$L$14,2)</f>
        <v>1.94</v>
      </c>
      <c r="AV14" s="187">
        <f>ROUND(T14*$L$14,2)</f>
        <v>2.59</v>
      </c>
      <c r="AW14" s="188">
        <f>ROUND(U14*$L$14,2)</f>
        <v>3.56</v>
      </c>
      <c r="AX14" s="188">
        <f>ROUND(V14*$L$14,2)</f>
        <v>5.08</v>
      </c>
      <c r="AY14" s="187">
        <f>ROUND(W14*$L$14,2)</f>
        <v>6.48</v>
      </c>
      <c r="AZ14" s="188">
        <f>ROUND(X14*$L$14,2)</f>
        <v>7.24</v>
      </c>
      <c r="BA14" s="188">
        <f>ROUND(Y14*$L$14,2)</f>
        <v>7.78</v>
      </c>
      <c r="BB14" s="187">
        <f>ROUND(Z14*$L$14,2)</f>
        <v>8.1</v>
      </c>
      <c r="BC14" s="188">
        <f>ROUND(AA14*$L$14,2)</f>
        <v>8.42</v>
      </c>
      <c r="BD14" s="188">
        <f>ROUND(AB14*$L$14,2)</f>
        <v>8.9600000000000009</v>
      </c>
      <c r="BE14" s="187">
        <f>ROUND(AC14*$L$14,2)</f>
        <v>9.18</v>
      </c>
      <c r="BF14" s="188">
        <f>ROUND(AD14*$L$14,2)</f>
        <v>9.4</v>
      </c>
      <c r="BG14" s="188">
        <f>ROUND(AE14*$L$14,2)</f>
        <v>9.94</v>
      </c>
      <c r="BH14" s="187">
        <f>ROUND(AF14*$L$14,2)</f>
        <v>10.48</v>
      </c>
      <c r="BI14" s="189">
        <f>ROUND(AG14*$L$14,2)</f>
        <v>10.91</v>
      </c>
      <c r="BJ14" s="190">
        <v>0.55000000000000004</v>
      </c>
      <c r="BK14" s="194" t="str">
        <f t="shared" si="1"/>
        <v>D</v>
      </c>
    </row>
    <row r="15" spans="1:63" s="161" customFormat="1">
      <c r="A15" s="180" t="s">
        <v>785</v>
      </c>
      <c r="B15" s="181"/>
      <c r="C15" s="182">
        <v>20</v>
      </c>
      <c r="D15" s="182" t="s">
        <v>781</v>
      </c>
      <c r="E15" s="182" t="s">
        <v>786</v>
      </c>
      <c r="F15" s="182">
        <v>0</v>
      </c>
      <c r="G15" s="180" t="s">
        <v>777</v>
      </c>
      <c r="H15" s="181" t="s">
        <v>787</v>
      </c>
      <c r="I15" s="183">
        <v>37809</v>
      </c>
      <c r="J15" s="183" t="s">
        <v>788</v>
      </c>
      <c r="K15" s="183" t="s">
        <v>789</v>
      </c>
      <c r="L15" s="185">
        <v>10.5</v>
      </c>
      <c r="M15" s="186"/>
      <c r="N15" s="187"/>
      <c r="O15" s="188"/>
      <c r="P15" s="188">
        <v>0.04</v>
      </c>
      <c r="Q15" s="187">
        <v>0.02</v>
      </c>
      <c r="R15" s="188">
        <v>7.0000000000000007E-2</v>
      </c>
      <c r="S15" s="188">
        <v>0.09</v>
      </c>
      <c r="T15" s="187">
        <v>0.16</v>
      </c>
      <c r="U15" s="188">
        <v>0.21</v>
      </c>
      <c r="V15" s="188">
        <v>0.3</v>
      </c>
      <c r="W15" s="187">
        <v>0.38</v>
      </c>
      <c r="X15" s="188">
        <v>0.48</v>
      </c>
      <c r="Y15" s="188">
        <v>0.51</v>
      </c>
      <c r="Z15" s="187">
        <v>0.56999999999999995</v>
      </c>
      <c r="AA15" s="188">
        <v>0.57999999999999996</v>
      </c>
      <c r="AB15" s="188">
        <v>0.64</v>
      </c>
      <c r="AC15" s="187">
        <v>0.68</v>
      </c>
      <c r="AD15" s="188">
        <v>0.75</v>
      </c>
      <c r="AE15" s="188">
        <v>0.76</v>
      </c>
      <c r="AF15" s="187">
        <v>0.82</v>
      </c>
      <c r="AG15" s="189">
        <v>0.85</v>
      </c>
      <c r="AH15" s="190">
        <f t="shared" si="0"/>
        <v>0.45099999999999996</v>
      </c>
      <c r="AI15" s="191">
        <v>0.05</v>
      </c>
      <c r="AJ15" s="192">
        <v>0.15</v>
      </c>
      <c r="AK15" s="192">
        <v>0.4</v>
      </c>
      <c r="AL15" s="192">
        <v>0.55000000000000004</v>
      </c>
      <c r="AM15" s="192">
        <v>0.7</v>
      </c>
      <c r="AN15" s="193">
        <v>0.8</v>
      </c>
      <c r="AO15" s="186"/>
      <c r="AP15" s="187"/>
      <c r="AQ15" s="188"/>
      <c r="AR15" s="188">
        <f>ROUND(P15*$L$15,2)</f>
        <v>0.42</v>
      </c>
      <c r="AS15" s="187">
        <f>ROUND(Q15*$L$15,2)</f>
        <v>0.21</v>
      </c>
      <c r="AT15" s="188">
        <f>ROUND(R15*$L$15,2)</f>
        <v>0.74</v>
      </c>
      <c r="AU15" s="188">
        <f>ROUND(S15*$L$15,2)</f>
        <v>0.95</v>
      </c>
      <c r="AV15" s="187">
        <f>ROUND(T15*$L$15,2)</f>
        <v>1.68</v>
      </c>
      <c r="AW15" s="188">
        <f>ROUND(U15*$L$15,2)</f>
        <v>2.21</v>
      </c>
      <c r="AX15" s="188">
        <f>ROUND(V15*$L$15,2)</f>
        <v>3.15</v>
      </c>
      <c r="AY15" s="187">
        <f>ROUND(W15*$L$15,2)</f>
        <v>3.99</v>
      </c>
      <c r="AZ15" s="188">
        <f>ROUND(X15*$L$15,2)</f>
        <v>5.04</v>
      </c>
      <c r="BA15" s="188">
        <f>ROUND(Y15*$L$15,2)</f>
        <v>5.36</v>
      </c>
      <c r="BB15" s="187">
        <f>ROUND(Z15*$L$15,2)</f>
        <v>5.99</v>
      </c>
      <c r="BC15" s="188">
        <f>ROUND(AA15*$L$15,2)</f>
        <v>6.09</v>
      </c>
      <c r="BD15" s="188">
        <f>ROUND(AB15*$L$15,2)</f>
        <v>6.72</v>
      </c>
      <c r="BE15" s="187">
        <f>ROUND(AC15*$L$15,2)</f>
        <v>7.14</v>
      </c>
      <c r="BF15" s="188">
        <f>ROUND(AD15*$L$15,2)</f>
        <v>7.88</v>
      </c>
      <c r="BG15" s="188">
        <f>ROUND(AE15*$L$15,2)</f>
        <v>7.98</v>
      </c>
      <c r="BH15" s="187">
        <f>ROUND(AF15*$L$15,2)</f>
        <v>8.61</v>
      </c>
      <c r="BI15" s="189">
        <f>ROUND(AG15*$L$15,2)</f>
        <v>8.93</v>
      </c>
      <c r="BJ15" s="190">
        <v>0.35</v>
      </c>
      <c r="BK15" s="194" t="str">
        <f t="shared" si="1"/>
        <v>D</v>
      </c>
    </row>
    <row r="16" spans="1:63" s="161" customFormat="1">
      <c r="A16" s="180" t="s">
        <v>785</v>
      </c>
      <c r="B16" s="181"/>
      <c r="C16" s="182">
        <v>40</v>
      </c>
      <c r="D16" s="182" t="s">
        <v>781</v>
      </c>
      <c r="E16" s="182" t="s">
        <v>786</v>
      </c>
      <c r="F16" s="182">
        <v>0</v>
      </c>
      <c r="G16" s="180" t="s">
        <v>777</v>
      </c>
      <c r="H16" s="181" t="s">
        <v>787</v>
      </c>
      <c r="I16" s="183">
        <v>37809</v>
      </c>
      <c r="J16" s="183" t="s">
        <v>788</v>
      </c>
      <c r="K16" s="198" t="s">
        <v>19</v>
      </c>
      <c r="L16" s="185">
        <v>10.5</v>
      </c>
      <c r="M16" s="186"/>
      <c r="N16" s="187"/>
      <c r="O16" s="188"/>
      <c r="P16" s="188">
        <v>0.09</v>
      </c>
      <c r="Q16" s="187">
        <v>0.1</v>
      </c>
      <c r="R16" s="188">
        <v>0.18</v>
      </c>
      <c r="S16" s="188">
        <v>0.26</v>
      </c>
      <c r="T16" s="187">
        <v>0.35</v>
      </c>
      <c r="U16" s="188">
        <v>0.52</v>
      </c>
      <c r="V16" s="188">
        <v>0.64</v>
      </c>
      <c r="W16" s="187">
        <v>0.71</v>
      </c>
      <c r="X16" s="188">
        <v>0.77</v>
      </c>
      <c r="Y16" s="188">
        <v>0.79</v>
      </c>
      <c r="Z16" s="187">
        <v>0.83</v>
      </c>
      <c r="AA16" s="188">
        <v>0.84</v>
      </c>
      <c r="AB16" s="188">
        <v>0.87</v>
      </c>
      <c r="AC16" s="187">
        <v>0.9</v>
      </c>
      <c r="AD16" s="188">
        <v>0.9</v>
      </c>
      <c r="AE16" s="188">
        <v>0.89</v>
      </c>
      <c r="AF16" s="187">
        <v>0.89</v>
      </c>
      <c r="AG16" s="189">
        <v>0.9</v>
      </c>
      <c r="AH16" s="190">
        <f t="shared" si="0"/>
        <v>0.72199999999999998</v>
      </c>
      <c r="AI16" s="191">
        <v>0.1</v>
      </c>
      <c r="AJ16" s="192">
        <v>0.4</v>
      </c>
      <c r="AK16" s="192">
        <v>0.7</v>
      </c>
      <c r="AL16" s="192">
        <v>0.8</v>
      </c>
      <c r="AM16" s="192">
        <v>0.9</v>
      </c>
      <c r="AN16" s="193">
        <v>0.9</v>
      </c>
      <c r="AO16" s="186"/>
      <c r="AP16" s="187"/>
      <c r="AQ16" s="188"/>
      <c r="AR16" s="188">
        <f>ROUND(P16*$L$16,2)</f>
        <v>0.95</v>
      </c>
      <c r="AS16" s="187">
        <f>ROUND(Q16*$L$16,2)</f>
        <v>1.05</v>
      </c>
      <c r="AT16" s="188">
        <f>ROUND(R16*$L$16,2)</f>
        <v>1.89</v>
      </c>
      <c r="AU16" s="188">
        <f>ROUND(S16*$L$16,2)</f>
        <v>2.73</v>
      </c>
      <c r="AV16" s="187">
        <f>ROUND(T16*$L$16,2)</f>
        <v>3.68</v>
      </c>
      <c r="AW16" s="188">
        <f>ROUND(U16*$L$16,2)</f>
        <v>5.46</v>
      </c>
      <c r="AX16" s="188">
        <f>ROUND(V16*$L$16,2)</f>
        <v>6.72</v>
      </c>
      <c r="AY16" s="187">
        <f>ROUND(W16*$L$16,2)</f>
        <v>7.46</v>
      </c>
      <c r="AZ16" s="188">
        <f>ROUND(X16*$L$16,2)</f>
        <v>8.09</v>
      </c>
      <c r="BA16" s="188">
        <f>ROUND(Y16*$L$16,2)</f>
        <v>8.3000000000000007</v>
      </c>
      <c r="BB16" s="187">
        <f>ROUND(Z16*$L$16,2)</f>
        <v>8.7200000000000006</v>
      </c>
      <c r="BC16" s="188">
        <f>ROUND(AA16*$L$16,2)</f>
        <v>8.82</v>
      </c>
      <c r="BD16" s="188">
        <f>ROUND(AB16*$L$16,2)</f>
        <v>9.14</v>
      </c>
      <c r="BE16" s="187">
        <f>ROUND(AC16*$L$16,2)</f>
        <v>9.4499999999999993</v>
      </c>
      <c r="BF16" s="188">
        <f>ROUND(AD16*$L$16,2)</f>
        <v>9.4499999999999993</v>
      </c>
      <c r="BG16" s="188">
        <f>ROUND(AE16*$L$16,2)</f>
        <v>9.35</v>
      </c>
      <c r="BH16" s="187">
        <f>ROUND(AF16*$L$16,2)</f>
        <v>9.35</v>
      </c>
      <c r="BI16" s="189">
        <f>ROUND(AG16*$L$16,2)</f>
        <v>9.4499999999999993</v>
      </c>
      <c r="BJ16" s="190">
        <v>0.7</v>
      </c>
      <c r="BK16" s="194" t="str">
        <f t="shared" si="1"/>
        <v>C</v>
      </c>
    </row>
    <row r="17" spans="1:63" s="161" customFormat="1">
      <c r="A17" s="180" t="s">
        <v>785</v>
      </c>
      <c r="B17" s="181"/>
      <c r="C17" s="182">
        <v>50</v>
      </c>
      <c r="D17" s="182" t="s">
        <v>781</v>
      </c>
      <c r="E17" s="182" t="s">
        <v>786</v>
      </c>
      <c r="F17" s="182">
        <v>0</v>
      </c>
      <c r="G17" s="180" t="s">
        <v>777</v>
      </c>
      <c r="H17" s="181" t="s">
        <v>787</v>
      </c>
      <c r="I17" s="183">
        <v>37809</v>
      </c>
      <c r="J17" s="183" t="s">
        <v>788</v>
      </c>
      <c r="K17" s="183"/>
      <c r="L17" s="185">
        <v>10.5</v>
      </c>
      <c r="M17" s="186"/>
      <c r="N17" s="187"/>
      <c r="O17" s="188"/>
      <c r="P17" s="188">
        <v>0.13</v>
      </c>
      <c r="Q17" s="187">
        <v>0.14000000000000001</v>
      </c>
      <c r="R17" s="188">
        <v>0.27</v>
      </c>
      <c r="S17" s="188">
        <v>0.35</v>
      </c>
      <c r="T17" s="187">
        <v>0.49</v>
      </c>
      <c r="U17" s="188">
        <v>0.71</v>
      </c>
      <c r="V17" s="188">
        <v>0.81</v>
      </c>
      <c r="W17" s="187">
        <v>0.86</v>
      </c>
      <c r="X17" s="188">
        <v>0.88</v>
      </c>
      <c r="Y17" s="188">
        <v>0.88</v>
      </c>
      <c r="Z17" s="187">
        <v>0.92</v>
      </c>
      <c r="AA17" s="188">
        <v>0.9</v>
      </c>
      <c r="AB17" s="188">
        <v>0.89</v>
      </c>
      <c r="AC17" s="187">
        <v>0.92</v>
      </c>
      <c r="AD17" s="188">
        <v>0.91</v>
      </c>
      <c r="AE17" s="188">
        <v>0.91</v>
      </c>
      <c r="AF17" s="187">
        <v>0.91</v>
      </c>
      <c r="AG17" s="189">
        <v>0.9</v>
      </c>
      <c r="AH17" s="190">
        <f t="shared" si="0"/>
        <v>0.82599999999999996</v>
      </c>
      <c r="AI17" s="191">
        <v>0.2</v>
      </c>
      <c r="AJ17" s="192">
        <v>0.5</v>
      </c>
      <c r="AK17" s="192">
        <v>0.85</v>
      </c>
      <c r="AL17" s="192">
        <v>0.9</v>
      </c>
      <c r="AM17" s="192">
        <v>0.9</v>
      </c>
      <c r="AN17" s="193">
        <v>0.9</v>
      </c>
      <c r="AO17" s="186"/>
      <c r="AP17" s="187"/>
      <c r="AQ17" s="188"/>
      <c r="AR17" s="188">
        <f>ROUND(P17*$L$17,2)</f>
        <v>1.37</v>
      </c>
      <c r="AS17" s="187">
        <f>ROUND(Q17*$L$17,2)</f>
        <v>1.47</v>
      </c>
      <c r="AT17" s="188">
        <f>ROUND(R17*$L$17,2)</f>
        <v>2.84</v>
      </c>
      <c r="AU17" s="188">
        <f>ROUND(S17*$L$17,2)</f>
        <v>3.68</v>
      </c>
      <c r="AV17" s="187">
        <f>ROUND(T17*$L$17,2)</f>
        <v>5.15</v>
      </c>
      <c r="AW17" s="188">
        <f>ROUND(U17*$L$17,2)</f>
        <v>7.46</v>
      </c>
      <c r="AX17" s="188">
        <f>ROUND(V17*$L$17,2)</f>
        <v>8.51</v>
      </c>
      <c r="AY17" s="187">
        <f>ROUND(W17*$L$17,2)</f>
        <v>9.0299999999999994</v>
      </c>
      <c r="AZ17" s="188">
        <f>ROUND(X17*$L$17,2)</f>
        <v>9.24</v>
      </c>
      <c r="BA17" s="188">
        <f>ROUND(Y17*$L$17,2)</f>
        <v>9.24</v>
      </c>
      <c r="BB17" s="187">
        <f>ROUND(Z17*$L$17,2)</f>
        <v>9.66</v>
      </c>
      <c r="BC17" s="188">
        <f>ROUND(AA17*$L$17,2)</f>
        <v>9.4499999999999993</v>
      </c>
      <c r="BD17" s="188">
        <f>ROUND(AB17*$L$17,2)</f>
        <v>9.35</v>
      </c>
      <c r="BE17" s="187">
        <f>ROUND(AC17*$L$17,2)</f>
        <v>9.66</v>
      </c>
      <c r="BF17" s="188">
        <f>ROUND(AD17*$L$17,2)</f>
        <v>9.56</v>
      </c>
      <c r="BG17" s="188">
        <f>ROUND(AE17*$L$17,2)</f>
        <v>9.56</v>
      </c>
      <c r="BH17" s="187">
        <f>ROUND(AF17*$L$17,2)</f>
        <v>9.56</v>
      </c>
      <c r="BI17" s="189">
        <f>ROUND(AG17*$L$17,2)</f>
        <v>9.4499999999999993</v>
      </c>
      <c r="BJ17" s="190">
        <v>0.8</v>
      </c>
      <c r="BK17" s="194" t="str">
        <f t="shared" si="1"/>
        <v>B</v>
      </c>
    </row>
    <row r="18" spans="1:63" s="161" customFormat="1">
      <c r="A18" s="180" t="s">
        <v>791</v>
      </c>
      <c r="B18" s="181" t="s">
        <v>774</v>
      </c>
      <c r="C18" s="182">
        <v>50</v>
      </c>
      <c r="D18" s="182" t="s">
        <v>768</v>
      </c>
      <c r="E18" s="182" t="s">
        <v>769</v>
      </c>
      <c r="F18" s="182" t="s">
        <v>792</v>
      </c>
      <c r="G18" s="180" t="s">
        <v>770</v>
      </c>
      <c r="H18" s="181" t="s">
        <v>793</v>
      </c>
      <c r="I18" s="183">
        <v>33588</v>
      </c>
      <c r="J18" s="183" t="s">
        <v>760</v>
      </c>
      <c r="K18" s="183" t="s">
        <v>771</v>
      </c>
      <c r="L18" s="185">
        <v>10</v>
      </c>
      <c r="M18" s="195"/>
      <c r="N18" s="196"/>
      <c r="O18" s="197"/>
      <c r="P18" s="188">
        <v>0.36</v>
      </c>
      <c r="Q18" s="187">
        <v>0.22</v>
      </c>
      <c r="R18" s="188">
        <v>0.24</v>
      </c>
      <c r="S18" s="188">
        <v>0.31</v>
      </c>
      <c r="T18" s="187">
        <v>0.44</v>
      </c>
      <c r="U18" s="188">
        <v>0.59</v>
      </c>
      <c r="V18" s="188">
        <v>0.67</v>
      </c>
      <c r="W18" s="187">
        <v>0.84</v>
      </c>
      <c r="X18" s="188">
        <v>0.89</v>
      </c>
      <c r="Y18" s="188">
        <v>0.88</v>
      </c>
      <c r="Z18" s="187">
        <v>0.87</v>
      </c>
      <c r="AA18" s="188">
        <v>0.97</v>
      </c>
      <c r="AB18" s="188">
        <v>0.86</v>
      </c>
      <c r="AC18" s="187">
        <v>0.87</v>
      </c>
      <c r="AD18" s="188">
        <v>0.89</v>
      </c>
      <c r="AE18" s="188">
        <v>0.81</v>
      </c>
      <c r="AF18" s="187">
        <v>0.76</v>
      </c>
      <c r="AG18" s="189">
        <v>0.83</v>
      </c>
      <c r="AH18" s="190">
        <f t="shared" si="0"/>
        <v>0.78800000000000003</v>
      </c>
      <c r="AI18" s="191">
        <v>0.25</v>
      </c>
      <c r="AJ18" s="192">
        <v>0.45</v>
      </c>
      <c r="AK18" s="192">
        <v>0.8</v>
      </c>
      <c r="AL18" s="192">
        <v>0.9</v>
      </c>
      <c r="AM18" s="192">
        <v>0.85</v>
      </c>
      <c r="AN18" s="193">
        <v>0.8</v>
      </c>
      <c r="AO18" s="186"/>
      <c r="AP18" s="187"/>
      <c r="AQ18" s="188"/>
      <c r="AR18" s="188">
        <f>ROUND(P18*$L$18,2)</f>
        <v>3.6</v>
      </c>
      <c r="AS18" s="187">
        <f>ROUND(Q18*$L$18,2)</f>
        <v>2.2000000000000002</v>
      </c>
      <c r="AT18" s="188">
        <f>ROUND(R18*$L$18,2)</f>
        <v>2.4</v>
      </c>
      <c r="AU18" s="188">
        <f>ROUND(S18*$L$18,2)</f>
        <v>3.1</v>
      </c>
      <c r="AV18" s="187">
        <f>ROUND(T18*$L$18,2)</f>
        <v>4.4000000000000004</v>
      </c>
      <c r="AW18" s="188">
        <f>ROUND(U18*$L$18,2)</f>
        <v>5.9</v>
      </c>
      <c r="AX18" s="188">
        <f>ROUND(V18*$L$18,2)</f>
        <v>6.7</v>
      </c>
      <c r="AY18" s="187">
        <f>ROUND(W18*$L$18,2)</f>
        <v>8.4</v>
      </c>
      <c r="AZ18" s="188">
        <f>ROUND(X18*$L$18,2)</f>
        <v>8.9</v>
      </c>
      <c r="BA18" s="188">
        <f>ROUND(Y18*$L$18,2)</f>
        <v>8.8000000000000007</v>
      </c>
      <c r="BB18" s="187">
        <f>ROUND(Z18*$L$18,2)</f>
        <v>8.6999999999999993</v>
      </c>
      <c r="BC18" s="188">
        <f>ROUND(AA18*$L$18,2)</f>
        <v>9.6999999999999993</v>
      </c>
      <c r="BD18" s="188">
        <f>ROUND(AB18*$L$18,2)</f>
        <v>8.6</v>
      </c>
      <c r="BE18" s="187">
        <f>ROUND(AC18*$L$18,2)</f>
        <v>8.6999999999999993</v>
      </c>
      <c r="BF18" s="188">
        <f>ROUND(AD18*$L$18,2)</f>
        <v>8.9</v>
      </c>
      <c r="BG18" s="188">
        <f>ROUND(AE18*$L$18,2)</f>
        <v>8.1</v>
      </c>
      <c r="BH18" s="187">
        <f>ROUND(AF18*$L$18,2)</f>
        <v>7.6</v>
      </c>
      <c r="BI18" s="189">
        <f>ROUND(AG18*$L$18,2)</f>
        <v>8.3000000000000007</v>
      </c>
      <c r="BJ18" s="190">
        <v>0.75</v>
      </c>
      <c r="BK18" s="194" t="str">
        <f t="shared" si="1"/>
        <v>C</v>
      </c>
    </row>
    <row r="19" spans="1:63" s="161" customFormat="1">
      <c r="A19" s="180" t="s">
        <v>791</v>
      </c>
      <c r="B19" s="181" t="s">
        <v>774</v>
      </c>
      <c r="C19" s="182">
        <v>50</v>
      </c>
      <c r="D19" s="182" t="s">
        <v>768</v>
      </c>
      <c r="E19" s="182" t="s">
        <v>769</v>
      </c>
      <c r="F19" s="182" t="s">
        <v>794</v>
      </c>
      <c r="G19" s="180" t="s">
        <v>770</v>
      </c>
      <c r="H19" s="181" t="s">
        <v>795</v>
      </c>
      <c r="I19" s="183">
        <v>33588</v>
      </c>
      <c r="J19" s="183" t="s">
        <v>760</v>
      </c>
      <c r="K19" s="183" t="s">
        <v>771</v>
      </c>
      <c r="L19" s="185">
        <v>10</v>
      </c>
      <c r="M19" s="195"/>
      <c r="N19" s="196"/>
      <c r="O19" s="197"/>
      <c r="P19" s="188">
        <v>0.32</v>
      </c>
      <c r="Q19" s="187">
        <v>0.15</v>
      </c>
      <c r="R19" s="188">
        <v>0.17</v>
      </c>
      <c r="S19" s="188">
        <v>0.28000000000000003</v>
      </c>
      <c r="T19" s="187">
        <v>0.36</v>
      </c>
      <c r="U19" s="188">
        <v>0.44</v>
      </c>
      <c r="V19" s="188">
        <v>0.59</v>
      </c>
      <c r="W19" s="187">
        <v>0.69</v>
      </c>
      <c r="X19" s="188">
        <v>0.78</v>
      </c>
      <c r="Y19" s="188">
        <v>0.83</v>
      </c>
      <c r="Z19" s="187">
        <v>0.78</v>
      </c>
      <c r="AA19" s="188">
        <v>0.81</v>
      </c>
      <c r="AB19" s="188">
        <v>0.79</v>
      </c>
      <c r="AC19" s="187">
        <v>0.8</v>
      </c>
      <c r="AD19" s="188">
        <v>0.68</v>
      </c>
      <c r="AE19" s="188">
        <v>0.73</v>
      </c>
      <c r="AF19" s="187">
        <v>0.73</v>
      </c>
      <c r="AG19" s="189">
        <v>0.69</v>
      </c>
      <c r="AH19" s="190">
        <f t="shared" si="0"/>
        <v>0.68700000000000006</v>
      </c>
      <c r="AI19" s="191">
        <v>0.2</v>
      </c>
      <c r="AJ19" s="192">
        <v>0.35</v>
      </c>
      <c r="AK19" s="192">
        <v>0.7</v>
      </c>
      <c r="AL19" s="192">
        <v>0.8</v>
      </c>
      <c r="AM19" s="192">
        <v>0.75</v>
      </c>
      <c r="AN19" s="193">
        <v>0.7</v>
      </c>
      <c r="AO19" s="186"/>
      <c r="AP19" s="187"/>
      <c r="AQ19" s="188"/>
      <c r="AR19" s="188">
        <f>ROUND(P19*$L$19,2)</f>
        <v>3.2</v>
      </c>
      <c r="AS19" s="187">
        <f>ROUND(Q19*$L$19,2)</f>
        <v>1.5</v>
      </c>
      <c r="AT19" s="188">
        <f>ROUND(R19*$L$19,2)</f>
        <v>1.7</v>
      </c>
      <c r="AU19" s="188">
        <f>ROUND(S19*$L$19,2)</f>
        <v>2.8</v>
      </c>
      <c r="AV19" s="187">
        <f>ROUND(T19*$L$19,2)</f>
        <v>3.6</v>
      </c>
      <c r="AW19" s="188">
        <f>ROUND(U19*$L$19,2)</f>
        <v>4.4000000000000004</v>
      </c>
      <c r="AX19" s="188">
        <f>ROUND(V19*$L$19,2)</f>
        <v>5.9</v>
      </c>
      <c r="AY19" s="187">
        <f>ROUND(W19*$L$19,2)</f>
        <v>6.9</v>
      </c>
      <c r="AZ19" s="188">
        <f>ROUND(X19*$L$19,2)</f>
        <v>7.8</v>
      </c>
      <c r="BA19" s="188">
        <f>ROUND(Y19*$L$19,2)</f>
        <v>8.3000000000000007</v>
      </c>
      <c r="BB19" s="187">
        <f>ROUND(Z19*$L$19,2)</f>
        <v>7.8</v>
      </c>
      <c r="BC19" s="188">
        <f>ROUND(AA19*$L$19,2)</f>
        <v>8.1</v>
      </c>
      <c r="BD19" s="188">
        <f>ROUND(AB19*$L$19,2)</f>
        <v>7.9</v>
      </c>
      <c r="BE19" s="187">
        <f>ROUND(AC19*$L$19,2)</f>
        <v>8</v>
      </c>
      <c r="BF19" s="188">
        <f>ROUND(AD19*$L$19,2)</f>
        <v>6.8</v>
      </c>
      <c r="BG19" s="188">
        <f>ROUND(AE19*$L$19,2)</f>
        <v>7.3</v>
      </c>
      <c r="BH19" s="187">
        <f>ROUND(AF19*$L$19,2)</f>
        <v>7.3</v>
      </c>
      <c r="BI19" s="189">
        <f>ROUND(AG19*$L$19,2)</f>
        <v>6.9</v>
      </c>
      <c r="BJ19" s="190">
        <v>0.65</v>
      </c>
      <c r="BK19" s="194" t="str">
        <f t="shared" si="1"/>
        <v>C</v>
      </c>
    </row>
    <row r="20" spans="1:63" s="161" customFormat="1">
      <c r="A20" s="180" t="s">
        <v>791</v>
      </c>
      <c r="B20" s="181" t="s">
        <v>774</v>
      </c>
      <c r="C20" s="182">
        <v>50</v>
      </c>
      <c r="D20" s="182" t="s">
        <v>768</v>
      </c>
      <c r="E20" s="182" t="s">
        <v>769</v>
      </c>
      <c r="F20" s="182" t="s">
        <v>796</v>
      </c>
      <c r="G20" s="180" t="s">
        <v>770</v>
      </c>
      <c r="H20" s="181" t="s">
        <v>797</v>
      </c>
      <c r="I20" s="183">
        <v>33588</v>
      </c>
      <c r="J20" s="183" t="s">
        <v>760</v>
      </c>
      <c r="K20" s="183" t="s">
        <v>771</v>
      </c>
      <c r="L20" s="185">
        <v>10</v>
      </c>
      <c r="M20" s="195"/>
      <c r="N20" s="196"/>
      <c r="O20" s="197"/>
      <c r="P20" s="188">
        <v>0.27</v>
      </c>
      <c r="Q20" s="187">
        <v>0.15</v>
      </c>
      <c r="R20" s="188">
        <v>0.15</v>
      </c>
      <c r="S20" s="188">
        <v>0.19</v>
      </c>
      <c r="T20" s="187">
        <v>0.3</v>
      </c>
      <c r="U20" s="188">
        <v>0.43</v>
      </c>
      <c r="V20" s="188">
        <v>0.55000000000000004</v>
      </c>
      <c r="W20" s="187">
        <v>0.63</v>
      </c>
      <c r="X20" s="188">
        <v>0.67</v>
      </c>
      <c r="Y20" s="188">
        <v>0.71</v>
      </c>
      <c r="Z20" s="187">
        <v>0.76</v>
      </c>
      <c r="AA20" s="188">
        <v>0.78</v>
      </c>
      <c r="AB20" s="188">
        <v>0.78</v>
      </c>
      <c r="AC20" s="187">
        <v>0.68</v>
      </c>
      <c r="AD20" s="188">
        <v>0.69</v>
      </c>
      <c r="AE20" s="188">
        <v>0.65</v>
      </c>
      <c r="AF20" s="187">
        <v>0.71</v>
      </c>
      <c r="AG20" s="189">
        <v>0.67</v>
      </c>
      <c r="AH20" s="190">
        <f t="shared" si="0"/>
        <v>0.629</v>
      </c>
      <c r="AI20" s="191">
        <v>0.2</v>
      </c>
      <c r="AJ20" s="192">
        <v>0.3</v>
      </c>
      <c r="AK20" s="192">
        <v>0.6</v>
      </c>
      <c r="AL20" s="192">
        <v>0.75</v>
      </c>
      <c r="AM20" s="192">
        <v>0.7</v>
      </c>
      <c r="AN20" s="193">
        <v>0.7</v>
      </c>
      <c r="AO20" s="186"/>
      <c r="AP20" s="187"/>
      <c r="AQ20" s="188"/>
      <c r="AR20" s="188">
        <f>ROUND(P20*$L$20,2)</f>
        <v>2.7</v>
      </c>
      <c r="AS20" s="187">
        <f>ROUND(Q20*$L$20,2)</f>
        <v>1.5</v>
      </c>
      <c r="AT20" s="188">
        <f>ROUND(R20*$L$20,2)</f>
        <v>1.5</v>
      </c>
      <c r="AU20" s="188">
        <f>ROUND(S20*$L$20,2)</f>
        <v>1.9</v>
      </c>
      <c r="AV20" s="187">
        <f>ROUND(T20*$L$20,2)</f>
        <v>3</v>
      </c>
      <c r="AW20" s="188">
        <f>ROUND(U20*$L$20,2)</f>
        <v>4.3</v>
      </c>
      <c r="AX20" s="188">
        <f>ROUND(V20*$L$20,2)</f>
        <v>5.5</v>
      </c>
      <c r="AY20" s="187">
        <f>ROUND(W20*$L$20,2)</f>
        <v>6.3</v>
      </c>
      <c r="AZ20" s="188">
        <f>ROUND(X20*$L$20,2)</f>
        <v>6.7</v>
      </c>
      <c r="BA20" s="188">
        <f>ROUND(Y20*$L$20,2)</f>
        <v>7.1</v>
      </c>
      <c r="BB20" s="187">
        <f>ROUND(Z20*$L$20,2)</f>
        <v>7.6</v>
      </c>
      <c r="BC20" s="188">
        <f>ROUND(AA20*$L$20,2)</f>
        <v>7.8</v>
      </c>
      <c r="BD20" s="188">
        <f>ROUND(AB20*$L$20,2)</f>
        <v>7.8</v>
      </c>
      <c r="BE20" s="187">
        <f>ROUND(AC20*$L$20,2)</f>
        <v>6.8</v>
      </c>
      <c r="BF20" s="188">
        <f>ROUND(AD20*$L$20,2)</f>
        <v>6.9</v>
      </c>
      <c r="BG20" s="188">
        <f>ROUND(AE20*$L$20,2)</f>
        <v>6.5</v>
      </c>
      <c r="BH20" s="187">
        <f>ROUND(AF20*$L$20,2)</f>
        <v>7.1</v>
      </c>
      <c r="BI20" s="189">
        <f>ROUND(AG20*$L$20,2)</f>
        <v>6.7</v>
      </c>
      <c r="BJ20" s="190">
        <v>0.6</v>
      </c>
      <c r="BK20" s="194" t="str">
        <f t="shared" si="1"/>
        <v>C</v>
      </c>
    </row>
    <row r="21" spans="1:63" s="161" customFormat="1" ht="24">
      <c r="A21" s="180" t="s">
        <v>798</v>
      </c>
      <c r="B21" s="181" t="s">
        <v>774</v>
      </c>
      <c r="C21" s="182">
        <v>50</v>
      </c>
      <c r="D21" s="182" t="s">
        <v>768</v>
      </c>
      <c r="E21" s="182" t="s">
        <v>769</v>
      </c>
      <c r="F21" s="182" t="s">
        <v>799</v>
      </c>
      <c r="G21" s="180" t="s">
        <v>777</v>
      </c>
      <c r="H21" s="181" t="s">
        <v>800</v>
      </c>
      <c r="I21" s="183">
        <v>37087</v>
      </c>
      <c r="J21" s="183" t="s">
        <v>760</v>
      </c>
      <c r="K21" s="183" t="s">
        <v>771</v>
      </c>
      <c r="L21" s="185">
        <v>20.88</v>
      </c>
      <c r="M21" s="195"/>
      <c r="N21" s="196"/>
      <c r="O21" s="197"/>
      <c r="P21" s="188">
        <f>ROUND(AR21/$L$21,2)</f>
        <v>0.15</v>
      </c>
      <c r="Q21" s="187">
        <f t="shared" ref="Q21:AG21" si="2">ROUND(AS21/$L$21,2)</f>
        <v>0.14000000000000001</v>
      </c>
      <c r="R21" s="188">
        <f t="shared" si="2"/>
        <v>0.18</v>
      </c>
      <c r="S21" s="188">
        <f t="shared" si="2"/>
        <v>0.18</v>
      </c>
      <c r="T21" s="187">
        <f t="shared" si="2"/>
        <v>0.32</v>
      </c>
      <c r="U21" s="188">
        <f t="shared" si="2"/>
        <v>0.46</v>
      </c>
      <c r="V21" s="188">
        <f t="shared" si="2"/>
        <v>0.6</v>
      </c>
      <c r="W21" s="187">
        <f t="shared" si="2"/>
        <v>0.7</v>
      </c>
      <c r="X21" s="188">
        <f t="shared" si="2"/>
        <v>0.99</v>
      </c>
      <c r="Y21" s="188">
        <f t="shared" si="2"/>
        <v>0.98</v>
      </c>
      <c r="Z21" s="187">
        <f t="shared" si="2"/>
        <v>1.1299999999999999</v>
      </c>
      <c r="AA21" s="188">
        <f t="shared" si="2"/>
        <v>1.22</v>
      </c>
      <c r="AB21" s="188">
        <f t="shared" si="2"/>
        <v>1.24</v>
      </c>
      <c r="AC21" s="187">
        <f t="shared" si="2"/>
        <v>1.22</v>
      </c>
      <c r="AD21" s="188">
        <f t="shared" si="2"/>
        <v>1.22</v>
      </c>
      <c r="AE21" s="188">
        <f t="shared" si="2"/>
        <v>1.22</v>
      </c>
      <c r="AF21" s="187">
        <f t="shared" si="2"/>
        <v>1.2</v>
      </c>
      <c r="AG21" s="189">
        <f t="shared" si="2"/>
        <v>1.21</v>
      </c>
      <c r="AH21" s="190">
        <f>AVERAGE(T21:AC21)</f>
        <v>0.88600000000000012</v>
      </c>
      <c r="AI21" s="191">
        <v>0.2</v>
      </c>
      <c r="AJ21" s="192">
        <v>0.3</v>
      </c>
      <c r="AK21" s="192">
        <v>0.75</v>
      </c>
      <c r="AL21" s="192">
        <v>1</v>
      </c>
      <c r="AM21" s="192">
        <v>1</v>
      </c>
      <c r="AN21" s="193">
        <v>1</v>
      </c>
      <c r="AO21" s="186"/>
      <c r="AP21" s="187"/>
      <c r="AQ21" s="188"/>
      <c r="AR21" s="188">
        <v>3.2120000000000002</v>
      </c>
      <c r="AS21" s="187">
        <v>3.0150000000000001</v>
      </c>
      <c r="AT21" s="188">
        <v>3.8410000000000002</v>
      </c>
      <c r="AU21" s="188">
        <v>3.8370000000000002</v>
      </c>
      <c r="AV21" s="187">
        <v>6.7149999999999999</v>
      </c>
      <c r="AW21" s="188">
        <v>9.6159999999999997</v>
      </c>
      <c r="AX21" s="188">
        <v>12.429</v>
      </c>
      <c r="AY21" s="187">
        <v>14.672000000000001</v>
      </c>
      <c r="AZ21" s="188">
        <v>20.574999999999999</v>
      </c>
      <c r="BA21" s="188">
        <v>20.373999999999999</v>
      </c>
      <c r="BB21" s="187">
        <v>23.664000000000001</v>
      </c>
      <c r="BC21" s="188">
        <v>25.518999999999998</v>
      </c>
      <c r="BD21" s="188">
        <v>25.864999999999998</v>
      </c>
      <c r="BE21" s="187">
        <v>25.527999999999999</v>
      </c>
      <c r="BF21" s="188">
        <v>25.521999999999998</v>
      </c>
      <c r="BG21" s="188">
        <v>25.54</v>
      </c>
      <c r="BH21" s="187">
        <v>25.099</v>
      </c>
      <c r="BI21" s="189">
        <v>25.334</v>
      </c>
      <c r="BJ21" s="190">
        <v>0.6</v>
      </c>
      <c r="BK21" s="194" t="str">
        <f t="shared" si="1"/>
        <v>C</v>
      </c>
    </row>
    <row r="22" spans="1:63" s="161" customFormat="1" ht="24">
      <c r="A22" s="180" t="s">
        <v>798</v>
      </c>
      <c r="B22" s="181" t="s">
        <v>801</v>
      </c>
      <c r="C22" s="182">
        <v>50</v>
      </c>
      <c r="D22" s="182" t="s">
        <v>768</v>
      </c>
      <c r="E22" s="182" t="s">
        <v>769</v>
      </c>
      <c r="F22" s="182" t="s">
        <v>799</v>
      </c>
      <c r="G22" s="180" t="s">
        <v>777</v>
      </c>
      <c r="H22" s="181" t="s">
        <v>800</v>
      </c>
      <c r="I22" s="183">
        <v>37087</v>
      </c>
      <c r="J22" s="183" t="s">
        <v>760</v>
      </c>
      <c r="K22" s="183" t="s">
        <v>771</v>
      </c>
      <c r="L22" s="185">
        <v>15.66</v>
      </c>
      <c r="M22" s="195"/>
      <c r="N22" s="196"/>
      <c r="O22" s="197"/>
      <c r="P22" s="188">
        <f>ROUND(AR22/$L$22,2)</f>
        <v>0.14000000000000001</v>
      </c>
      <c r="Q22" s="187">
        <f t="shared" ref="Q22:AG22" si="3">ROUND(AS22/$L$22,2)</f>
        <v>0.12</v>
      </c>
      <c r="R22" s="188">
        <f t="shared" si="3"/>
        <v>0.17</v>
      </c>
      <c r="S22" s="188">
        <f t="shared" si="3"/>
        <v>0.18</v>
      </c>
      <c r="T22" s="187">
        <f t="shared" si="3"/>
        <v>0.34</v>
      </c>
      <c r="U22" s="188">
        <f t="shared" si="3"/>
        <v>0.37</v>
      </c>
      <c r="V22" s="188">
        <f t="shared" si="3"/>
        <v>0.5</v>
      </c>
      <c r="W22" s="187">
        <f t="shared" si="3"/>
        <v>0.72</v>
      </c>
      <c r="X22" s="188">
        <f t="shared" si="3"/>
        <v>0.83</v>
      </c>
      <c r="Y22" s="188">
        <f t="shared" si="3"/>
        <v>1.03</v>
      </c>
      <c r="Z22" s="187">
        <f t="shared" si="3"/>
        <v>1.1399999999999999</v>
      </c>
      <c r="AA22" s="188">
        <f t="shared" si="3"/>
        <v>1.21</v>
      </c>
      <c r="AB22" s="188">
        <f t="shared" si="3"/>
        <v>1.18</v>
      </c>
      <c r="AC22" s="187">
        <f t="shared" si="3"/>
        <v>1.25</v>
      </c>
      <c r="AD22" s="188">
        <f t="shared" si="3"/>
        <v>1.26</v>
      </c>
      <c r="AE22" s="188">
        <f t="shared" si="3"/>
        <v>1.23</v>
      </c>
      <c r="AF22" s="187">
        <f t="shared" si="3"/>
        <v>1.3</v>
      </c>
      <c r="AG22" s="189">
        <f t="shared" si="3"/>
        <v>1.28</v>
      </c>
      <c r="AH22" s="190">
        <f>AVERAGE(T22:AC22)</f>
        <v>0.85699999999999998</v>
      </c>
      <c r="AI22" s="191">
        <v>0.15</v>
      </c>
      <c r="AJ22" s="192">
        <v>0.3</v>
      </c>
      <c r="AK22" s="192">
        <v>0.7</v>
      </c>
      <c r="AL22" s="192">
        <v>1</v>
      </c>
      <c r="AM22" s="192">
        <v>1</v>
      </c>
      <c r="AN22" s="193">
        <v>1</v>
      </c>
      <c r="AO22" s="186"/>
      <c r="AP22" s="187"/>
      <c r="AQ22" s="188"/>
      <c r="AR22" s="188">
        <v>2.1960000000000002</v>
      </c>
      <c r="AS22" s="187">
        <v>1.806</v>
      </c>
      <c r="AT22" s="188">
        <v>2.6709999999999998</v>
      </c>
      <c r="AU22" s="188">
        <v>2.7949999999999999</v>
      </c>
      <c r="AV22" s="187">
        <v>5.3810000000000002</v>
      </c>
      <c r="AW22" s="188">
        <v>5.8449999999999998</v>
      </c>
      <c r="AX22" s="188">
        <v>7.8330000000000002</v>
      </c>
      <c r="AY22" s="187">
        <v>11.243</v>
      </c>
      <c r="AZ22" s="188">
        <v>13.068</v>
      </c>
      <c r="BA22" s="188">
        <v>16.103999999999999</v>
      </c>
      <c r="BB22" s="187">
        <v>17.896000000000001</v>
      </c>
      <c r="BC22" s="188">
        <v>19.007000000000001</v>
      </c>
      <c r="BD22" s="188">
        <v>18.405000000000001</v>
      </c>
      <c r="BE22" s="187">
        <v>19.577999999999999</v>
      </c>
      <c r="BF22" s="188">
        <v>19.692</v>
      </c>
      <c r="BG22" s="188">
        <v>19.225000000000001</v>
      </c>
      <c r="BH22" s="187">
        <v>20.318000000000001</v>
      </c>
      <c r="BI22" s="189">
        <v>19.97</v>
      </c>
      <c r="BJ22" s="190">
        <v>0.6</v>
      </c>
      <c r="BK22" s="194" t="str">
        <f t="shared" si="1"/>
        <v>C</v>
      </c>
    </row>
    <row r="23" spans="1:63" s="161" customFormat="1" ht="24">
      <c r="A23" s="180" t="s">
        <v>805</v>
      </c>
      <c r="B23" s="181" t="s">
        <v>806</v>
      </c>
      <c r="C23" s="182" t="s">
        <v>802</v>
      </c>
      <c r="D23" s="182" t="s">
        <v>768</v>
      </c>
      <c r="E23" s="182" t="s">
        <v>769</v>
      </c>
      <c r="F23" s="182" t="s">
        <v>807</v>
      </c>
      <c r="G23" s="180" t="s">
        <v>777</v>
      </c>
      <c r="H23" s="181" t="s">
        <v>800</v>
      </c>
      <c r="I23" s="183">
        <v>37087</v>
      </c>
      <c r="J23" s="183" t="s">
        <v>760</v>
      </c>
      <c r="K23" s="183" t="s">
        <v>771</v>
      </c>
      <c r="L23" s="185">
        <v>15.66</v>
      </c>
      <c r="M23" s="195"/>
      <c r="N23" s="196"/>
      <c r="O23" s="197"/>
      <c r="P23" s="188">
        <f>ROUND(AR23/$L$23,2)</f>
        <v>0</v>
      </c>
      <c r="Q23" s="187">
        <f>ROUND(AS23/$L$23,2)</f>
        <v>0.09</v>
      </c>
      <c r="R23" s="188">
        <f t="shared" ref="R23:AG23" si="4">ROUND(AT23/$L$23,2)</f>
        <v>0.1</v>
      </c>
      <c r="S23" s="188">
        <f t="shared" si="4"/>
        <v>0.14000000000000001</v>
      </c>
      <c r="T23" s="187">
        <f t="shared" si="4"/>
        <v>0.25</v>
      </c>
      <c r="U23" s="188">
        <f t="shared" si="4"/>
        <v>0.3</v>
      </c>
      <c r="V23" s="188">
        <f t="shared" si="4"/>
        <v>0.41</v>
      </c>
      <c r="W23" s="187">
        <f t="shared" si="4"/>
        <v>0.65</v>
      </c>
      <c r="X23" s="188">
        <f t="shared" si="4"/>
        <v>0.8</v>
      </c>
      <c r="Y23" s="188">
        <f t="shared" si="4"/>
        <v>0.82</v>
      </c>
      <c r="Z23" s="187">
        <f t="shared" si="4"/>
        <v>0.84</v>
      </c>
      <c r="AA23" s="188">
        <f t="shared" si="4"/>
        <v>0.95</v>
      </c>
      <c r="AB23" s="188">
        <f t="shared" si="4"/>
        <v>0.92</v>
      </c>
      <c r="AC23" s="187">
        <f t="shared" si="4"/>
        <v>0.94</v>
      </c>
      <c r="AD23" s="188">
        <f t="shared" si="4"/>
        <v>0.91</v>
      </c>
      <c r="AE23" s="188">
        <f t="shared" si="4"/>
        <v>0.93</v>
      </c>
      <c r="AF23" s="187">
        <f t="shared" si="4"/>
        <v>0.92</v>
      </c>
      <c r="AG23" s="189">
        <f t="shared" si="4"/>
        <v>0.89</v>
      </c>
      <c r="AH23" s="190">
        <f t="shared" si="0"/>
        <v>0.68800000000000006</v>
      </c>
      <c r="AI23" s="191">
        <v>0.05</v>
      </c>
      <c r="AJ23" s="192">
        <v>0.25</v>
      </c>
      <c r="AK23" s="192">
        <v>0.6</v>
      </c>
      <c r="AL23" s="192">
        <v>0.85</v>
      </c>
      <c r="AM23" s="192">
        <v>0.9</v>
      </c>
      <c r="AN23" s="193">
        <v>0.9</v>
      </c>
      <c r="AO23" s="186"/>
      <c r="AP23" s="187"/>
      <c r="AQ23" s="188"/>
      <c r="AR23" s="188">
        <v>-1.7999999999999999E-2</v>
      </c>
      <c r="AS23" s="187">
        <v>1.4379999999999999</v>
      </c>
      <c r="AT23" s="188">
        <v>1.5780000000000001</v>
      </c>
      <c r="AU23" s="188">
        <v>2.15</v>
      </c>
      <c r="AV23" s="187">
        <v>3.895</v>
      </c>
      <c r="AW23" s="188">
        <v>4.7560000000000002</v>
      </c>
      <c r="AX23" s="188">
        <v>6.4260000000000002</v>
      </c>
      <c r="AY23" s="187">
        <v>10.199999999999999</v>
      </c>
      <c r="AZ23" s="188">
        <v>12.468</v>
      </c>
      <c r="BA23" s="188">
        <v>12.77</v>
      </c>
      <c r="BB23" s="187">
        <v>13.161</v>
      </c>
      <c r="BC23" s="188">
        <v>14.907999999999999</v>
      </c>
      <c r="BD23" s="188">
        <v>14.438000000000001</v>
      </c>
      <c r="BE23" s="187">
        <v>14.744</v>
      </c>
      <c r="BF23" s="188">
        <v>14.308</v>
      </c>
      <c r="BG23" s="188">
        <v>14.505000000000001</v>
      </c>
      <c r="BH23" s="187">
        <v>14.375999999999999</v>
      </c>
      <c r="BI23" s="189">
        <v>13.914</v>
      </c>
      <c r="BJ23" s="190">
        <v>0.55000000000000004</v>
      </c>
      <c r="BK23" s="194" t="str">
        <f t="shared" si="1"/>
        <v>D</v>
      </c>
    </row>
    <row r="24" spans="1:63" s="161" customFormat="1">
      <c r="A24" s="180" t="s">
        <v>810</v>
      </c>
      <c r="B24" s="181" t="s">
        <v>811</v>
      </c>
      <c r="C24" s="182">
        <v>5</v>
      </c>
      <c r="D24" s="182" t="s">
        <v>781</v>
      </c>
      <c r="E24" s="182" t="s">
        <v>808</v>
      </c>
      <c r="F24" s="182">
        <v>300</v>
      </c>
      <c r="G24" s="180" t="s">
        <v>770</v>
      </c>
      <c r="H24" s="181" t="s">
        <v>812</v>
      </c>
      <c r="I24" s="183">
        <v>35964</v>
      </c>
      <c r="J24" s="183" t="s">
        <v>760</v>
      </c>
      <c r="K24" s="183" t="s">
        <v>809</v>
      </c>
      <c r="L24" s="185">
        <v>10.8</v>
      </c>
      <c r="M24" s="195"/>
      <c r="N24" s="196"/>
      <c r="O24" s="197"/>
      <c r="P24" s="188">
        <v>0.14000000000000001</v>
      </c>
      <c r="Q24" s="187">
        <v>0.27</v>
      </c>
      <c r="R24" s="188">
        <v>0.41</v>
      </c>
      <c r="S24" s="188">
        <v>0.39</v>
      </c>
      <c r="T24" s="187">
        <v>0.45</v>
      </c>
      <c r="U24" s="188">
        <v>0.42</v>
      </c>
      <c r="V24" s="188">
        <v>0.38</v>
      </c>
      <c r="W24" s="187">
        <v>0.31</v>
      </c>
      <c r="X24" s="188">
        <v>0.28000000000000003</v>
      </c>
      <c r="Y24" s="188">
        <v>0.33</v>
      </c>
      <c r="Z24" s="187">
        <v>0.41</v>
      </c>
      <c r="AA24" s="188">
        <v>0.39</v>
      </c>
      <c r="AB24" s="188">
        <v>0.46</v>
      </c>
      <c r="AC24" s="187">
        <v>0.5</v>
      </c>
      <c r="AD24" s="188">
        <v>0.55000000000000004</v>
      </c>
      <c r="AE24" s="188">
        <v>0.56000000000000005</v>
      </c>
      <c r="AF24" s="187">
        <v>0.59</v>
      </c>
      <c r="AG24" s="189">
        <v>0.62</v>
      </c>
      <c r="AH24" s="190">
        <f t="shared" si="0"/>
        <v>0.39300000000000002</v>
      </c>
      <c r="AI24" s="191">
        <v>0.25</v>
      </c>
      <c r="AJ24" s="192">
        <v>0.4</v>
      </c>
      <c r="AK24" s="192">
        <v>0.3</v>
      </c>
      <c r="AL24" s="192">
        <v>0.4</v>
      </c>
      <c r="AM24" s="192">
        <v>0.5</v>
      </c>
      <c r="AN24" s="193">
        <v>0.6</v>
      </c>
      <c r="AO24" s="186"/>
      <c r="AP24" s="187"/>
      <c r="AQ24" s="188"/>
      <c r="AR24" s="188">
        <f>ROUND(P24*$L$24,2)</f>
        <v>1.51</v>
      </c>
      <c r="AS24" s="187">
        <f>ROUND(Q24*$L$24,2)</f>
        <v>2.92</v>
      </c>
      <c r="AT24" s="188">
        <f>ROUND(R24*$L$24,2)</f>
        <v>4.43</v>
      </c>
      <c r="AU24" s="188">
        <f>ROUND(S24*$L$24,2)</f>
        <v>4.21</v>
      </c>
      <c r="AV24" s="187">
        <f>ROUND(T24*$L$24,2)</f>
        <v>4.8600000000000003</v>
      </c>
      <c r="AW24" s="188">
        <f>ROUND(U24*$L$24,2)</f>
        <v>4.54</v>
      </c>
      <c r="AX24" s="188">
        <f>ROUND(V24*$L$24,2)</f>
        <v>4.0999999999999996</v>
      </c>
      <c r="AY24" s="187">
        <f>ROUND(W24*$L$24,2)</f>
        <v>3.35</v>
      </c>
      <c r="AZ24" s="188">
        <f>ROUND(X24*$L$24,2)</f>
        <v>3.02</v>
      </c>
      <c r="BA24" s="188">
        <f>ROUND(Y24*$L$24,2)</f>
        <v>3.56</v>
      </c>
      <c r="BB24" s="187">
        <f>ROUND(Z24*$L$24,2)</f>
        <v>4.43</v>
      </c>
      <c r="BC24" s="188">
        <f>ROUND(AA24*$L$24,2)</f>
        <v>4.21</v>
      </c>
      <c r="BD24" s="188">
        <f>ROUND(AB24*$L$24,2)</f>
        <v>4.97</v>
      </c>
      <c r="BE24" s="187">
        <f>ROUND(AC24*$L$24,2)</f>
        <v>5.4</v>
      </c>
      <c r="BF24" s="188">
        <f>ROUND(AD24*$L$24,2)</f>
        <v>5.94</v>
      </c>
      <c r="BG24" s="188">
        <f>ROUND(AE24*$L$24,2)</f>
        <v>6.05</v>
      </c>
      <c r="BH24" s="187">
        <f>ROUND(AF24*$L$24,2)</f>
        <v>6.37</v>
      </c>
      <c r="BI24" s="189">
        <f>ROUND(AG24*$L$24,2)</f>
        <v>6.7</v>
      </c>
      <c r="BJ24" s="190">
        <v>0.4</v>
      </c>
      <c r="BK24" s="194" t="str">
        <f t="shared" si="1"/>
        <v>D</v>
      </c>
    </row>
    <row r="25" spans="1:63" s="161" customFormat="1">
      <c r="A25" s="180" t="s">
        <v>810</v>
      </c>
      <c r="B25" s="181" t="s">
        <v>811</v>
      </c>
      <c r="C25" s="182">
        <v>10</v>
      </c>
      <c r="D25" s="182" t="s">
        <v>781</v>
      </c>
      <c r="E25" s="182" t="s">
        <v>808</v>
      </c>
      <c r="F25" s="182">
        <v>300</v>
      </c>
      <c r="G25" s="180" t="s">
        <v>770</v>
      </c>
      <c r="H25" s="181" t="s">
        <v>813</v>
      </c>
      <c r="I25" s="183">
        <v>35964</v>
      </c>
      <c r="J25" s="183" t="s">
        <v>760</v>
      </c>
      <c r="K25" s="183" t="s">
        <v>809</v>
      </c>
      <c r="L25" s="185">
        <v>10.8</v>
      </c>
      <c r="M25" s="195"/>
      <c r="N25" s="196"/>
      <c r="O25" s="197"/>
      <c r="P25" s="188">
        <v>0.25</v>
      </c>
      <c r="Q25" s="187">
        <v>0.4</v>
      </c>
      <c r="R25" s="188">
        <v>0.52</v>
      </c>
      <c r="S25" s="188">
        <v>0.56000000000000005</v>
      </c>
      <c r="T25" s="187">
        <v>0.65</v>
      </c>
      <c r="U25" s="188">
        <v>0.62</v>
      </c>
      <c r="V25" s="188">
        <v>0.56999999999999995</v>
      </c>
      <c r="W25" s="187">
        <v>0.47</v>
      </c>
      <c r="X25" s="188">
        <v>0.41</v>
      </c>
      <c r="Y25" s="188">
        <v>0.54</v>
      </c>
      <c r="Z25" s="187">
        <v>0.63</v>
      </c>
      <c r="AA25" s="188">
        <v>0.61</v>
      </c>
      <c r="AB25" s="188">
        <v>0.69</v>
      </c>
      <c r="AC25" s="187">
        <v>0.71</v>
      </c>
      <c r="AD25" s="188">
        <v>0.76</v>
      </c>
      <c r="AE25" s="188">
        <v>0.79</v>
      </c>
      <c r="AF25" s="187">
        <v>0.82</v>
      </c>
      <c r="AG25" s="189">
        <v>0.85</v>
      </c>
      <c r="AH25" s="190">
        <f t="shared" si="0"/>
        <v>0.59</v>
      </c>
      <c r="AI25" s="191">
        <v>0.4</v>
      </c>
      <c r="AJ25" s="192">
        <v>0.6</v>
      </c>
      <c r="AK25" s="192">
        <v>0.5</v>
      </c>
      <c r="AL25" s="192">
        <v>0.6</v>
      </c>
      <c r="AM25" s="192">
        <v>0.7</v>
      </c>
      <c r="AN25" s="193">
        <v>0.8</v>
      </c>
      <c r="AO25" s="186"/>
      <c r="AP25" s="187"/>
      <c r="AQ25" s="188"/>
      <c r="AR25" s="188">
        <f>ROUND(P25*$L$25,2)</f>
        <v>2.7</v>
      </c>
      <c r="AS25" s="187">
        <f>ROUND(Q25*$L$25,2)</f>
        <v>4.32</v>
      </c>
      <c r="AT25" s="188">
        <f>ROUND(R25*$L$25,2)</f>
        <v>5.62</v>
      </c>
      <c r="AU25" s="188">
        <f>ROUND(S25*$L$25,2)</f>
        <v>6.05</v>
      </c>
      <c r="AV25" s="187">
        <f>ROUND(T25*$L$25,2)</f>
        <v>7.02</v>
      </c>
      <c r="AW25" s="188">
        <f>ROUND(U25*$L$25,2)</f>
        <v>6.7</v>
      </c>
      <c r="AX25" s="188">
        <f>ROUND(V25*$L$25,2)</f>
        <v>6.16</v>
      </c>
      <c r="AY25" s="187">
        <f>ROUND(W25*$L$25,2)</f>
        <v>5.08</v>
      </c>
      <c r="AZ25" s="188">
        <f>ROUND(X25*$L$25,2)</f>
        <v>4.43</v>
      </c>
      <c r="BA25" s="188">
        <f>ROUND(Y25*$L$25,2)</f>
        <v>5.83</v>
      </c>
      <c r="BB25" s="187">
        <f>ROUND(Z25*$L$25,2)</f>
        <v>6.8</v>
      </c>
      <c r="BC25" s="188">
        <f>ROUND(AA25*$L$25,2)</f>
        <v>6.59</v>
      </c>
      <c r="BD25" s="188">
        <f>ROUND(AB25*$L$25,2)</f>
        <v>7.45</v>
      </c>
      <c r="BE25" s="187">
        <f>ROUND(AC25*$L$25,2)</f>
        <v>7.67</v>
      </c>
      <c r="BF25" s="188">
        <f>ROUND(AD25*$L$25,2)</f>
        <v>8.2100000000000009</v>
      </c>
      <c r="BG25" s="188">
        <f>ROUND(AE25*$L$25,2)</f>
        <v>8.5299999999999994</v>
      </c>
      <c r="BH25" s="187">
        <f>ROUND(AF25*$L$25,2)</f>
        <v>8.86</v>
      </c>
      <c r="BI25" s="189">
        <f>ROUND(AG25*$L$25,2)</f>
        <v>9.18</v>
      </c>
      <c r="BJ25" s="190">
        <v>0.6</v>
      </c>
      <c r="BK25" s="194" t="str">
        <f t="shared" si="1"/>
        <v>C</v>
      </c>
    </row>
    <row r="26" spans="1:63" s="161" customFormat="1" ht="24">
      <c r="A26" s="180" t="s">
        <v>814</v>
      </c>
      <c r="B26" s="181" t="s">
        <v>811</v>
      </c>
      <c r="C26" s="182" t="s">
        <v>815</v>
      </c>
      <c r="D26" s="182" t="s">
        <v>781</v>
      </c>
      <c r="E26" s="182" t="s">
        <v>816</v>
      </c>
      <c r="F26" s="182">
        <v>300</v>
      </c>
      <c r="G26" s="180" t="s">
        <v>770</v>
      </c>
      <c r="H26" s="181" t="s">
        <v>817</v>
      </c>
      <c r="I26" s="183">
        <v>35964</v>
      </c>
      <c r="J26" s="183" t="s">
        <v>760</v>
      </c>
      <c r="K26" s="183"/>
      <c r="L26" s="185">
        <v>10.8</v>
      </c>
      <c r="M26" s="195"/>
      <c r="N26" s="196"/>
      <c r="O26" s="197"/>
      <c r="P26" s="188">
        <v>0.24</v>
      </c>
      <c r="Q26" s="187">
        <v>0.41</v>
      </c>
      <c r="R26" s="188">
        <v>0.56000000000000005</v>
      </c>
      <c r="S26" s="188">
        <v>0.56999999999999995</v>
      </c>
      <c r="T26" s="187">
        <v>0.7</v>
      </c>
      <c r="U26" s="188">
        <v>0.69</v>
      </c>
      <c r="V26" s="188">
        <v>0.7</v>
      </c>
      <c r="W26" s="187">
        <v>0.63</v>
      </c>
      <c r="X26" s="188">
        <v>0.61</v>
      </c>
      <c r="Y26" s="188">
        <v>0.75</v>
      </c>
      <c r="Z26" s="187">
        <v>0.86</v>
      </c>
      <c r="AA26" s="188">
        <v>0.82</v>
      </c>
      <c r="AB26" s="188">
        <v>0.9</v>
      </c>
      <c r="AC26" s="187">
        <v>0.92</v>
      </c>
      <c r="AD26" s="188">
        <v>0.93</v>
      </c>
      <c r="AE26" s="188">
        <v>0.95</v>
      </c>
      <c r="AF26" s="187">
        <v>0.96</v>
      </c>
      <c r="AG26" s="189">
        <v>0.97</v>
      </c>
      <c r="AH26" s="190">
        <f t="shared" si="0"/>
        <v>0.75800000000000012</v>
      </c>
      <c r="AI26" s="191">
        <v>0.4</v>
      </c>
      <c r="AJ26" s="192">
        <v>0.65</v>
      </c>
      <c r="AK26" s="192">
        <v>0.65</v>
      </c>
      <c r="AL26" s="192">
        <v>0.8</v>
      </c>
      <c r="AM26" s="192">
        <v>0.9</v>
      </c>
      <c r="AN26" s="193">
        <v>0.95</v>
      </c>
      <c r="AO26" s="186"/>
      <c r="AP26" s="187"/>
      <c r="AQ26" s="188"/>
      <c r="AR26" s="188">
        <f>ROUND(P26*$L$26,2)</f>
        <v>2.59</v>
      </c>
      <c r="AS26" s="187">
        <f>ROUND(Q26*$L$26,2)</f>
        <v>4.43</v>
      </c>
      <c r="AT26" s="188">
        <f>ROUND(R26*$L$26,2)</f>
        <v>6.05</v>
      </c>
      <c r="AU26" s="188">
        <f>ROUND(S26*$L$26,2)</f>
        <v>6.16</v>
      </c>
      <c r="AV26" s="187">
        <f>ROUND(T26*$L$26,2)</f>
        <v>7.56</v>
      </c>
      <c r="AW26" s="188">
        <f>ROUND(U26*$L$26,2)</f>
        <v>7.45</v>
      </c>
      <c r="AX26" s="188">
        <f>ROUND(V26*$L$26,2)</f>
        <v>7.56</v>
      </c>
      <c r="AY26" s="187">
        <f>ROUND(W26*$L$26,2)</f>
        <v>6.8</v>
      </c>
      <c r="AZ26" s="188">
        <f>ROUND(X26*$L$26,2)</f>
        <v>6.59</v>
      </c>
      <c r="BA26" s="188">
        <f>ROUND(Y26*$L$26,2)</f>
        <v>8.1</v>
      </c>
      <c r="BB26" s="187">
        <f>ROUND(Z26*$L$26,2)</f>
        <v>9.2899999999999991</v>
      </c>
      <c r="BC26" s="188">
        <f>ROUND(AA26*$L$26,2)</f>
        <v>8.86</v>
      </c>
      <c r="BD26" s="188">
        <f>ROUND(AB26*$L$26,2)</f>
        <v>9.7200000000000006</v>
      </c>
      <c r="BE26" s="187">
        <f>ROUND(AC26*$L$26,2)</f>
        <v>9.94</v>
      </c>
      <c r="BF26" s="188">
        <f>ROUND(AD26*$L$26,2)</f>
        <v>10.039999999999999</v>
      </c>
      <c r="BG26" s="188">
        <f>ROUND(AE26*$L$26,2)</f>
        <v>10.26</v>
      </c>
      <c r="BH26" s="187">
        <f>ROUND(AF26*$L$26,2)</f>
        <v>10.37</v>
      </c>
      <c r="BI26" s="189">
        <f>ROUND(AG26*$L$26,2)</f>
        <v>10.48</v>
      </c>
      <c r="BJ26" s="190">
        <v>0.75</v>
      </c>
      <c r="BK26" s="194" t="str">
        <f t="shared" ref="BK26:BK35" si="5">IF(BJ26&gt;=0.86,"A",IF(AND(BJ26&gt;0.76,BJ26&lt;=0.86),"B",IF(AND(BJ26&gt;0.56,BJ26&lt;=0.75),"C",IF(AND(BJ26&gt;0.26,BJ26&lt;=0.55),"D",IF(AND(BJ26&gt;=0.15,BJ26&lt;=0.25),"E",IF(AND(BJ26&gt;0,BJ26&lt;=0.1),"nicht klassifiziert",IF(BJ26="","nicht bewertet","")))))))</f>
        <v>C</v>
      </c>
    </row>
    <row r="27" spans="1:63" s="161" customFormat="1">
      <c r="A27" s="180" t="s">
        <v>810</v>
      </c>
      <c r="B27" s="181" t="s">
        <v>811</v>
      </c>
      <c r="C27" s="182">
        <v>12</v>
      </c>
      <c r="D27" s="182" t="s">
        <v>781</v>
      </c>
      <c r="E27" s="182" t="s">
        <v>808</v>
      </c>
      <c r="F27" s="182">
        <v>488</v>
      </c>
      <c r="G27" s="180" t="s">
        <v>759</v>
      </c>
      <c r="H27" s="181" t="s">
        <v>818</v>
      </c>
      <c r="I27" s="183">
        <v>37914</v>
      </c>
      <c r="J27" s="183" t="s">
        <v>760</v>
      </c>
      <c r="K27" s="183" t="s">
        <v>809</v>
      </c>
      <c r="L27" s="185">
        <v>10.8</v>
      </c>
      <c r="M27" s="195"/>
      <c r="N27" s="196"/>
      <c r="O27" s="197"/>
      <c r="P27" s="188">
        <v>0.33</v>
      </c>
      <c r="Q27" s="187">
        <v>0.59</v>
      </c>
      <c r="R27" s="188">
        <v>0.56999999999999995</v>
      </c>
      <c r="S27" s="188">
        <v>0.66</v>
      </c>
      <c r="T27" s="187">
        <v>0.67</v>
      </c>
      <c r="U27" s="188">
        <v>0.52</v>
      </c>
      <c r="V27" s="188">
        <v>0.41</v>
      </c>
      <c r="W27" s="187">
        <v>0.59</v>
      </c>
      <c r="X27" s="188">
        <v>0.63</v>
      </c>
      <c r="Y27" s="188">
        <v>0.64</v>
      </c>
      <c r="Z27" s="187">
        <v>0.74</v>
      </c>
      <c r="AA27" s="188">
        <v>0.77</v>
      </c>
      <c r="AB27" s="188">
        <v>0.8</v>
      </c>
      <c r="AC27" s="187">
        <v>0.83</v>
      </c>
      <c r="AD27" s="188">
        <v>0.88</v>
      </c>
      <c r="AE27" s="188">
        <v>0.88</v>
      </c>
      <c r="AF27" s="187">
        <v>0.86</v>
      </c>
      <c r="AG27" s="189">
        <v>0.79</v>
      </c>
      <c r="AH27" s="190">
        <f t="shared" ref="AH27:AH35" si="6">AVERAGE(T27:AC27)</f>
        <v>0.66</v>
      </c>
      <c r="AI27" s="191">
        <v>0.5</v>
      </c>
      <c r="AJ27" s="192">
        <v>0.6</v>
      </c>
      <c r="AK27" s="192">
        <v>0.55000000000000004</v>
      </c>
      <c r="AL27" s="192">
        <v>0.7</v>
      </c>
      <c r="AM27" s="192">
        <v>0.85</v>
      </c>
      <c r="AN27" s="193">
        <v>0.85</v>
      </c>
      <c r="AO27" s="186"/>
      <c r="AP27" s="187"/>
      <c r="AQ27" s="188"/>
      <c r="AR27" s="188">
        <f>ROUND(P27*$L$27,2)</f>
        <v>3.56</v>
      </c>
      <c r="AS27" s="187">
        <f>ROUND(Q27*$L$27,2)</f>
        <v>6.37</v>
      </c>
      <c r="AT27" s="188">
        <f>ROUND(R27*$L$27,2)</f>
        <v>6.16</v>
      </c>
      <c r="AU27" s="188">
        <f>ROUND(S27*$L$27,2)</f>
        <v>7.13</v>
      </c>
      <c r="AV27" s="187">
        <f>ROUND(T27*$L$27,2)</f>
        <v>7.24</v>
      </c>
      <c r="AW27" s="188">
        <f>ROUND(U27*$L$27,2)</f>
        <v>5.62</v>
      </c>
      <c r="AX27" s="188">
        <f>ROUND(V27*$L$27,2)</f>
        <v>4.43</v>
      </c>
      <c r="AY27" s="187">
        <f>ROUND(W27*$L$27,2)</f>
        <v>6.37</v>
      </c>
      <c r="AZ27" s="188">
        <f>ROUND(X27*$L$27,2)</f>
        <v>6.8</v>
      </c>
      <c r="BA27" s="188">
        <f>ROUND(Y27*$L$27,2)</f>
        <v>6.91</v>
      </c>
      <c r="BB27" s="187">
        <f>ROUND(Z27*$L$27,2)</f>
        <v>7.99</v>
      </c>
      <c r="BC27" s="188">
        <f>ROUND(AA27*$L$27,2)</f>
        <v>8.32</v>
      </c>
      <c r="BD27" s="188">
        <f>ROUND(AB27*$L$27,2)</f>
        <v>8.64</v>
      </c>
      <c r="BE27" s="187">
        <f>ROUND(AC27*$L$27,2)</f>
        <v>8.9600000000000009</v>
      </c>
      <c r="BF27" s="188">
        <f>ROUND(AD27*$L$27,2)</f>
        <v>9.5</v>
      </c>
      <c r="BG27" s="188">
        <f>ROUND(AE27*$L$27,2)</f>
        <v>9.5</v>
      </c>
      <c r="BH27" s="187">
        <f>ROUND(AF27*$L$27,2)</f>
        <v>9.2899999999999991</v>
      </c>
      <c r="BI27" s="189">
        <f>ROUND(AG27*$L$27,2)</f>
        <v>8.5299999999999994</v>
      </c>
      <c r="BJ27" s="190">
        <v>0.65</v>
      </c>
      <c r="BK27" s="194" t="str">
        <f t="shared" si="5"/>
        <v>C</v>
      </c>
    </row>
    <row r="28" spans="1:63" s="161" customFormat="1">
      <c r="A28" s="180" t="s">
        <v>810</v>
      </c>
      <c r="B28" s="181" t="s">
        <v>811</v>
      </c>
      <c r="C28" s="182">
        <v>15</v>
      </c>
      <c r="D28" s="182" t="s">
        <v>781</v>
      </c>
      <c r="E28" s="182" t="s">
        <v>808</v>
      </c>
      <c r="F28" s="182">
        <v>485</v>
      </c>
      <c r="G28" s="180" t="s">
        <v>759</v>
      </c>
      <c r="H28" s="181" t="s">
        <v>818</v>
      </c>
      <c r="I28" s="183">
        <v>37914</v>
      </c>
      <c r="J28" s="183" t="s">
        <v>760</v>
      </c>
      <c r="K28" s="183" t="s">
        <v>809</v>
      </c>
      <c r="L28" s="185">
        <v>10.8</v>
      </c>
      <c r="M28" s="195"/>
      <c r="N28" s="196"/>
      <c r="O28" s="197"/>
      <c r="P28" s="188">
        <v>0.36</v>
      </c>
      <c r="Q28" s="187">
        <v>0.64</v>
      </c>
      <c r="R28" s="188">
        <v>0.66</v>
      </c>
      <c r="S28" s="188">
        <v>0.72</v>
      </c>
      <c r="T28" s="187">
        <v>0.73</v>
      </c>
      <c r="U28" s="188">
        <v>0.56999999999999995</v>
      </c>
      <c r="V28" s="188">
        <v>0.46</v>
      </c>
      <c r="W28" s="187">
        <v>0.66</v>
      </c>
      <c r="X28" s="188">
        <v>0.69</v>
      </c>
      <c r="Y28" s="188">
        <v>0.7</v>
      </c>
      <c r="Z28" s="187">
        <v>0.76</v>
      </c>
      <c r="AA28" s="188">
        <v>0.79</v>
      </c>
      <c r="AB28" s="188">
        <v>0.84</v>
      </c>
      <c r="AC28" s="187">
        <v>0.87</v>
      </c>
      <c r="AD28" s="188">
        <v>0.91</v>
      </c>
      <c r="AE28" s="188">
        <v>0.96</v>
      </c>
      <c r="AF28" s="187">
        <v>0.92</v>
      </c>
      <c r="AG28" s="189">
        <v>0.92</v>
      </c>
      <c r="AH28" s="190">
        <f t="shared" si="6"/>
        <v>0.70699999999999996</v>
      </c>
      <c r="AI28" s="191">
        <v>0.55000000000000004</v>
      </c>
      <c r="AJ28" s="192">
        <v>0.65</v>
      </c>
      <c r="AK28" s="192">
        <v>0.6</v>
      </c>
      <c r="AL28" s="192">
        <v>0.75</v>
      </c>
      <c r="AM28" s="192">
        <v>0.85</v>
      </c>
      <c r="AN28" s="193">
        <v>0.95</v>
      </c>
      <c r="AO28" s="186"/>
      <c r="AP28" s="187"/>
      <c r="AQ28" s="188"/>
      <c r="AR28" s="188">
        <f>ROUND(P28*$L$28,2)</f>
        <v>3.89</v>
      </c>
      <c r="AS28" s="187">
        <f>ROUND(Q28*$L$28,2)</f>
        <v>6.91</v>
      </c>
      <c r="AT28" s="188">
        <f>ROUND(R28*$L$28,2)</f>
        <v>7.13</v>
      </c>
      <c r="AU28" s="188">
        <f>ROUND(S28*$L$28,2)</f>
        <v>7.78</v>
      </c>
      <c r="AV28" s="187">
        <f>ROUND(T28*$L$28,2)</f>
        <v>7.88</v>
      </c>
      <c r="AW28" s="188">
        <f>ROUND(U28*$L$28,2)</f>
        <v>6.16</v>
      </c>
      <c r="AX28" s="188">
        <f>ROUND(V28*$L$28,2)</f>
        <v>4.97</v>
      </c>
      <c r="AY28" s="187">
        <f>ROUND(W28*$L$28,2)</f>
        <v>7.13</v>
      </c>
      <c r="AZ28" s="188">
        <f>ROUND(X28*$L$28,2)</f>
        <v>7.45</v>
      </c>
      <c r="BA28" s="188">
        <f>ROUND(Y28*$L$28,2)</f>
        <v>7.56</v>
      </c>
      <c r="BB28" s="187">
        <f>ROUND(Z28*$L$28,2)</f>
        <v>8.2100000000000009</v>
      </c>
      <c r="BC28" s="188">
        <f>ROUND(AA28*$L$28,2)</f>
        <v>8.5299999999999994</v>
      </c>
      <c r="BD28" s="188">
        <f>ROUND(AB28*$L$28,2)</f>
        <v>9.07</v>
      </c>
      <c r="BE28" s="187">
        <f>ROUND(AC28*$L$28,2)</f>
        <v>9.4</v>
      </c>
      <c r="BF28" s="188">
        <f>ROUND(AD28*$L$28,2)</f>
        <v>9.83</v>
      </c>
      <c r="BG28" s="188">
        <f>ROUND(AE28*$L$28,2)</f>
        <v>10.37</v>
      </c>
      <c r="BH28" s="187">
        <f>ROUND(AF28*$L$28,2)</f>
        <v>9.94</v>
      </c>
      <c r="BI28" s="189">
        <f>ROUND(AG28*$L$28,2)</f>
        <v>9.94</v>
      </c>
      <c r="BJ28" s="190">
        <v>0.75</v>
      </c>
      <c r="BK28" s="194" t="str">
        <f t="shared" si="5"/>
        <v>C</v>
      </c>
    </row>
    <row r="29" spans="1:63" s="161" customFormat="1">
      <c r="A29" s="180" t="s">
        <v>822</v>
      </c>
      <c r="B29" s="181"/>
      <c r="C29" s="182">
        <v>5</v>
      </c>
      <c r="D29" s="182" t="s">
        <v>781</v>
      </c>
      <c r="E29" s="182" t="s">
        <v>823</v>
      </c>
      <c r="F29" s="182">
        <v>350</v>
      </c>
      <c r="G29" s="180" t="s">
        <v>770</v>
      </c>
      <c r="H29" s="181" t="s">
        <v>821</v>
      </c>
      <c r="I29" s="183">
        <v>34256</v>
      </c>
      <c r="J29" s="183" t="s">
        <v>788</v>
      </c>
      <c r="K29" s="183" t="s">
        <v>771</v>
      </c>
      <c r="L29" s="185">
        <v>9.6</v>
      </c>
      <c r="M29" s="195"/>
      <c r="N29" s="196"/>
      <c r="O29" s="197"/>
      <c r="P29" s="188"/>
      <c r="Q29" s="187">
        <v>0.5</v>
      </c>
      <c r="R29" s="188"/>
      <c r="S29" s="188"/>
      <c r="T29" s="187">
        <v>0.68</v>
      </c>
      <c r="U29" s="188"/>
      <c r="V29" s="188"/>
      <c r="W29" s="187">
        <v>0.42</v>
      </c>
      <c r="X29" s="188"/>
      <c r="Y29" s="188"/>
      <c r="Z29" s="187">
        <v>0.56999999999999995</v>
      </c>
      <c r="AA29" s="188"/>
      <c r="AB29" s="188"/>
      <c r="AC29" s="187">
        <v>0.64</v>
      </c>
      <c r="AD29" s="188"/>
      <c r="AE29" s="188"/>
      <c r="AF29" s="187">
        <v>0.6</v>
      </c>
      <c r="AG29" s="189"/>
      <c r="AH29" s="190">
        <f t="shared" si="6"/>
        <v>0.57750000000000001</v>
      </c>
      <c r="AI29" s="191">
        <v>0.5</v>
      </c>
      <c r="AJ29" s="192">
        <v>0.7</v>
      </c>
      <c r="AK29" s="192">
        <v>0.4</v>
      </c>
      <c r="AL29" s="192">
        <v>0.55000000000000004</v>
      </c>
      <c r="AM29" s="192">
        <v>0.65</v>
      </c>
      <c r="AN29" s="193">
        <v>0.6</v>
      </c>
      <c r="AO29" s="186"/>
      <c r="AP29" s="187"/>
      <c r="AQ29" s="188"/>
      <c r="AR29" s="188"/>
      <c r="AS29" s="187">
        <f>ROUND(Q29*$L$29,2)</f>
        <v>4.8</v>
      </c>
      <c r="AT29" s="188"/>
      <c r="AU29" s="188"/>
      <c r="AV29" s="187">
        <f>ROUND(T29*$L$29,2)</f>
        <v>6.53</v>
      </c>
      <c r="AW29" s="188"/>
      <c r="AX29" s="188"/>
      <c r="AY29" s="187">
        <f>ROUND(W29*$L$29,2)</f>
        <v>4.03</v>
      </c>
      <c r="AZ29" s="188"/>
      <c r="BA29" s="188"/>
      <c r="BB29" s="187">
        <f>ROUND(Z29*$L$29,2)</f>
        <v>5.47</v>
      </c>
      <c r="BC29" s="188"/>
      <c r="BD29" s="188"/>
      <c r="BE29" s="187">
        <f>ROUND(AC29*$L$29,2)</f>
        <v>6.14</v>
      </c>
      <c r="BF29" s="188"/>
      <c r="BG29" s="188"/>
      <c r="BH29" s="187">
        <f>ROUND(AF29*$L$29,2)</f>
        <v>5.76</v>
      </c>
      <c r="BI29" s="189"/>
      <c r="BJ29" s="190">
        <v>0.5</v>
      </c>
      <c r="BK29" s="194" t="str">
        <f t="shared" si="5"/>
        <v>D</v>
      </c>
    </row>
    <row r="30" spans="1:63" s="161" customFormat="1">
      <c r="A30" s="180" t="s">
        <v>822</v>
      </c>
      <c r="B30" s="181"/>
      <c r="C30" s="182">
        <v>10</v>
      </c>
      <c r="D30" s="182" t="s">
        <v>781</v>
      </c>
      <c r="E30" s="182" t="s">
        <v>823</v>
      </c>
      <c r="F30" s="182">
        <v>350</v>
      </c>
      <c r="G30" s="180" t="s">
        <v>770</v>
      </c>
      <c r="H30" s="181" t="s">
        <v>821</v>
      </c>
      <c r="I30" s="183">
        <v>34256</v>
      </c>
      <c r="J30" s="183" t="s">
        <v>788</v>
      </c>
      <c r="K30" s="183" t="s">
        <v>771</v>
      </c>
      <c r="L30" s="185">
        <v>9.6</v>
      </c>
      <c r="M30" s="195"/>
      <c r="N30" s="196"/>
      <c r="O30" s="197"/>
      <c r="P30" s="188"/>
      <c r="Q30" s="187">
        <v>0.52</v>
      </c>
      <c r="R30" s="188"/>
      <c r="S30" s="188"/>
      <c r="T30" s="187">
        <v>0.71</v>
      </c>
      <c r="U30" s="188"/>
      <c r="V30" s="188"/>
      <c r="W30" s="187">
        <v>0.54</v>
      </c>
      <c r="X30" s="188"/>
      <c r="Y30" s="188"/>
      <c r="Z30" s="187">
        <v>0.76</v>
      </c>
      <c r="AA30" s="188"/>
      <c r="AB30" s="188"/>
      <c r="AC30" s="187">
        <v>0.83</v>
      </c>
      <c r="AD30" s="188"/>
      <c r="AE30" s="188"/>
      <c r="AF30" s="187">
        <v>0.75</v>
      </c>
      <c r="AG30" s="189"/>
      <c r="AH30" s="190">
        <f t="shared" si="6"/>
        <v>0.71</v>
      </c>
      <c r="AI30" s="191">
        <v>0.5</v>
      </c>
      <c r="AJ30" s="192">
        <v>0.7</v>
      </c>
      <c r="AK30" s="192">
        <v>0.55000000000000004</v>
      </c>
      <c r="AL30" s="192">
        <v>0.75</v>
      </c>
      <c r="AM30" s="192">
        <v>0.85</v>
      </c>
      <c r="AN30" s="193">
        <v>0.75</v>
      </c>
      <c r="AO30" s="186"/>
      <c r="AP30" s="187"/>
      <c r="AQ30" s="188"/>
      <c r="AR30" s="188"/>
      <c r="AS30" s="187">
        <f>ROUND(Q30*$L$30,2)</f>
        <v>4.99</v>
      </c>
      <c r="AT30" s="188"/>
      <c r="AU30" s="188"/>
      <c r="AV30" s="187">
        <f>ROUND(T30*$L$30,2)</f>
        <v>6.82</v>
      </c>
      <c r="AW30" s="188"/>
      <c r="AX30" s="188"/>
      <c r="AY30" s="187">
        <f>ROUND(W30*$L$30,2)</f>
        <v>5.18</v>
      </c>
      <c r="AZ30" s="188"/>
      <c r="BA30" s="188"/>
      <c r="BB30" s="187">
        <f>ROUND(Z30*$L$30,2)</f>
        <v>7.3</v>
      </c>
      <c r="BC30" s="188"/>
      <c r="BD30" s="188"/>
      <c r="BE30" s="187">
        <f>ROUND(AC30*$L$30,2)</f>
        <v>7.97</v>
      </c>
      <c r="BF30" s="188"/>
      <c r="BG30" s="188"/>
      <c r="BH30" s="187">
        <f>ROUND(AF30*$L$30,2)</f>
        <v>7.2</v>
      </c>
      <c r="BI30" s="189"/>
      <c r="BJ30" s="190">
        <v>0.65</v>
      </c>
      <c r="BK30" s="194" t="str">
        <f t="shared" si="5"/>
        <v>C</v>
      </c>
    </row>
    <row r="31" spans="1:63" s="161" customFormat="1">
      <c r="A31" s="180" t="s">
        <v>824</v>
      </c>
      <c r="B31" s="181" t="s">
        <v>774</v>
      </c>
      <c r="C31" s="182">
        <v>70</v>
      </c>
      <c r="D31" s="182" t="s">
        <v>781</v>
      </c>
      <c r="E31" s="182" t="s">
        <v>769</v>
      </c>
      <c r="F31" s="182" t="s">
        <v>792</v>
      </c>
      <c r="G31" s="180" t="s">
        <v>770</v>
      </c>
      <c r="H31" s="181" t="s">
        <v>825</v>
      </c>
      <c r="I31" s="183">
        <v>33588</v>
      </c>
      <c r="J31" s="182"/>
      <c r="K31" s="182" t="s">
        <v>771</v>
      </c>
      <c r="L31" s="185">
        <v>10</v>
      </c>
      <c r="M31" s="186"/>
      <c r="N31" s="187"/>
      <c r="O31" s="182"/>
      <c r="P31" s="188">
        <v>0.16</v>
      </c>
      <c r="Q31" s="187">
        <v>0.2</v>
      </c>
      <c r="R31" s="188">
        <v>0.38</v>
      </c>
      <c r="S31" s="188">
        <v>0.49</v>
      </c>
      <c r="T31" s="187">
        <v>0.63</v>
      </c>
      <c r="U31" s="188">
        <v>0.72</v>
      </c>
      <c r="V31" s="188">
        <v>0.86</v>
      </c>
      <c r="W31" s="187">
        <v>0.9</v>
      </c>
      <c r="X31" s="188">
        <v>0.94</v>
      </c>
      <c r="Y31" s="188">
        <v>0.92</v>
      </c>
      <c r="Z31" s="187">
        <v>0.96</v>
      </c>
      <c r="AA31" s="188">
        <v>0.99</v>
      </c>
      <c r="AB31" s="188">
        <v>0.93</v>
      </c>
      <c r="AC31" s="187">
        <v>0.88</v>
      </c>
      <c r="AD31" s="188">
        <v>0.87</v>
      </c>
      <c r="AE31" s="188">
        <v>0.84</v>
      </c>
      <c r="AF31" s="187">
        <v>0.82</v>
      </c>
      <c r="AG31" s="189">
        <v>0.83</v>
      </c>
      <c r="AH31" s="190">
        <f t="shared" si="6"/>
        <v>0.873</v>
      </c>
      <c r="AI31" s="191">
        <v>0.25</v>
      </c>
      <c r="AJ31" s="192">
        <v>0.6</v>
      </c>
      <c r="AK31" s="192">
        <v>0.9</v>
      </c>
      <c r="AL31" s="192">
        <v>0.95</v>
      </c>
      <c r="AM31" s="192">
        <v>0.9</v>
      </c>
      <c r="AN31" s="193">
        <v>0.85</v>
      </c>
      <c r="AO31" s="186"/>
      <c r="AP31" s="187"/>
      <c r="AQ31" s="188">
        <f>ROUND(P31*$L$31,2)</f>
        <v>1.6</v>
      </c>
      <c r="AR31" s="188">
        <f>ROUND(Q31*$L$31,2)</f>
        <v>2</v>
      </c>
      <c r="AS31" s="187">
        <f>ROUND(R31*$L$31,2)</f>
        <v>3.8</v>
      </c>
      <c r="AT31" s="188">
        <f>ROUND(S31*$L$31,2)</f>
        <v>4.9000000000000004</v>
      </c>
      <c r="AU31" s="188">
        <f>ROUND(T31*$L$31,2)</f>
        <v>6.3</v>
      </c>
      <c r="AV31" s="187">
        <f>ROUND(U31*$L$31,2)</f>
        <v>7.2</v>
      </c>
      <c r="AW31" s="188">
        <f>ROUND(V31*$L$31,2)</f>
        <v>8.6</v>
      </c>
      <c r="AX31" s="188">
        <f>ROUND(W31*$L$31,2)</f>
        <v>9</v>
      </c>
      <c r="AY31" s="187">
        <f>ROUND(X31*$L$31,2)</f>
        <v>9.4</v>
      </c>
      <c r="AZ31" s="188">
        <f>ROUND(Y31*$L$31,2)</f>
        <v>9.1999999999999993</v>
      </c>
      <c r="BA31" s="188">
        <f>ROUND(Z31*$L$31,2)</f>
        <v>9.6</v>
      </c>
      <c r="BB31" s="187">
        <f>ROUND(AA31*$L$31,2)</f>
        <v>9.9</v>
      </c>
      <c r="BC31" s="188">
        <f>ROUND(AB31*$L$31,2)</f>
        <v>9.3000000000000007</v>
      </c>
      <c r="BD31" s="188">
        <f>ROUND(AC31*$L$31,2)</f>
        <v>8.8000000000000007</v>
      </c>
      <c r="BE31" s="187">
        <f>ROUND(AD31*$L$31,2)</f>
        <v>8.6999999999999993</v>
      </c>
      <c r="BF31" s="188">
        <f>ROUND(AE31*$L$31,2)</f>
        <v>8.4</v>
      </c>
      <c r="BG31" s="188">
        <f>ROUND(AF31*$L$31,2)</f>
        <v>8.1999999999999993</v>
      </c>
      <c r="BH31" s="187">
        <f>ROUND(AG31*$L$31,2)</f>
        <v>8.3000000000000007</v>
      </c>
      <c r="BI31" s="189">
        <f>ROUND(AH31*$L$31,2)</f>
        <v>8.73</v>
      </c>
      <c r="BJ31" s="190">
        <v>0.9</v>
      </c>
      <c r="BK31" s="194" t="str">
        <f t="shared" si="5"/>
        <v>A</v>
      </c>
    </row>
    <row r="32" spans="1:63" s="161" customFormat="1">
      <c r="A32" s="180" t="s">
        <v>824</v>
      </c>
      <c r="B32" s="181" t="s">
        <v>774</v>
      </c>
      <c r="C32" s="182">
        <v>70</v>
      </c>
      <c r="D32" s="182" t="s">
        <v>781</v>
      </c>
      <c r="E32" s="182" t="s">
        <v>769</v>
      </c>
      <c r="F32" s="182" t="s">
        <v>826</v>
      </c>
      <c r="G32" s="180" t="s">
        <v>770</v>
      </c>
      <c r="H32" s="181" t="s">
        <v>827</v>
      </c>
      <c r="I32" s="183">
        <v>33588</v>
      </c>
      <c r="J32" s="182"/>
      <c r="K32" s="182" t="s">
        <v>771</v>
      </c>
      <c r="L32" s="185">
        <v>10</v>
      </c>
      <c r="M32" s="186"/>
      <c r="N32" s="187"/>
      <c r="O32" s="182"/>
      <c r="P32" s="188">
        <v>0.1</v>
      </c>
      <c r="Q32" s="187">
        <v>0.15</v>
      </c>
      <c r="R32" s="188">
        <v>0.28000000000000003</v>
      </c>
      <c r="S32" s="188">
        <v>0.35</v>
      </c>
      <c r="T32" s="187">
        <v>0.45</v>
      </c>
      <c r="U32" s="188">
        <v>0.54</v>
      </c>
      <c r="V32" s="188">
        <v>0.73</v>
      </c>
      <c r="W32" s="187">
        <v>0.8</v>
      </c>
      <c r="X32" s="188">
        <v>0.86</v>
      </c>
      <c r="Y32" s="188">
        <v>0.84</v>
      </c>
      <c r="Z32" s="187">
        <v>0.85</v>
      </c>
      <c r="AA32" s="188">
        <v>0.85</v>
      </c>
      <c r="AB32" s="188">
        <v>0.75</v>
      </c>
      <c r="AC32" s="187">
        <v>0.81</v>
      </c>
      <c r="AD32" s="188">
        <v>0.79</v>
      </c>
      <c r="AE32" s="188">
        <v>0.74</v>
      </c>
      <c r="AF32" s="187">
        <v>0.67</v>
      </c>
      <c r="AG32" s="189">
        <v>0.73</v>
      </c>
      <c r="AH32" s="190">
        <f t="shared" si="6"/>
        <v>0.74799999999999989</v>
      </c>
      <c r="AI32" s="191">
        <v>0.2</v>
      </c>
      <c r="AJ32" s="192">
        <v>0.45</v>
      </c>
      <c r="AK32" s="192">
        <v>0.8</v>
      </c>
      <c r="AL32" s="192">
        <v>0.85</v>
      </c>
      <c r="AM32" s="192">
        <v>0.8</v>
      </c>
      <c r="AN32" s="193">
        <v>0.7</v>
      </c>
      <c r="AO32" s="186"/>
      <c r="AP32" s="187"/>
      <c r="AQ32" s="188">
        <f>ROUND(P32*$L$32,2)</f>
        <v>1</v>
      </c>
      <c r="AR32" s="188">
        <f>ROUND(Q32*$L$32,2)</f>
        <v>1.5</v>
      </c>
      <c r="AS32" s="187">
        <f>ROUND(R32*$L$32,2)</f>
        <v>2.8</v>
      </c>
      <c r="AT32" s="188">
        <f>ROUND(S32*$L$32,2)</f>
        <v>3.5</v>
      </c>
      <c r="AU32" s="188">
        <f>ROUND(T32*$L$32,2)</f>
        <v>4.5</v>
      </c>
      <c r="AV32" s="187">
        <f>ROUND(U32*$L$32,2)</f>
        <v>5.4</v>
      </c>
      <c r="AW32" s="188">
        <f>ROUND(V32*$L$32,2)</f>
        <v>7.3</v>
      </c>
      <c r="AX32" s="188">
        <f>ROUND(W32*$L$32,2)</f>
        <v>8</v>
      </c>
      <c r="AY32" s="187">
        <f>ROUND(X32*$L$32,2)</f>
        <v>8.6</v>
      </c>
      <c r="AZ32" s="188">
        <f>ROUND(Y32*$L$32,2)</f>
        <v>8.4</v>
      </c>
      <c r="BA32" s="188">
        <f>ROUND(Z32*$L$32,2)</f>
        <v>8.5</v>
      </c>
      <c r="BB32" s="187">
        <f>ROUND(AA32*$L$32,2)</f>
        <v>8.5</v>
      </c>
      <c r="BC32" s="188">
        <f>ROUND(AB32*$L$32,2)</f>
        <v>7.5</v>
      </c>
      <c r="BD32" s="188">
        <f>ROUND(AC32*$L$32,2)</f>
        <v>8.1</v>
      </c>
      <c r="BE32" s="187">
        <f>ROUND(AD32*$L$32,2)</f>
        <v>7.9</v>
      </c>
      <c r="BF32" s="188">
        <f>ROUND(AE32*$L$32,2)</f>
        <v>7.4</v>
      </c>
      <c r="BG32" s="188">
        <f>ROUND(AF32*$L$32,2)</f>
        <v>6.7</v>
      </c>
      <c r="BH32" s="187">
        <f>ROUND(AG32*$L$32,2)</f>
        <v>7.3</v>
      </c>
      <c r="BI32" s="189">
        <f>ROUND(AH32*$L$32,2)</f>
        <v>7.48</v>
      </c>
      <c r="BJ32" s="190">
        <v>0.75</v>
      </c>
      <c r="BK32" s="194" t="str">
        <f t="shared" si="5"/>
        <v>C</v>
      </c>
    </row>
    <row r="33" spans="1:63" s="161" customFormat="1">
      <c r="A33" s="180" t="s">
        <v>828</v>
      </c>
      <c r="B33" s="181" t="s">
        <v>762</v>
      </c>
      <c r="C33" s="182">
        <v>130</v>
      </c>
      <c r="D33" s="182" t="s">
        <v>781</v>
      </c>
      <c r="E33" s="182" t="s">
        <v>769</v>
      </c>
      <c r="F33" s="182">
        <v>0</v>
      </c>
      <c r="G33" s="180" t="s">
        <v>759</v>
      </c>
      <c r="H33" s="181" t="s">
        <v>829</v>
      </c>
      <c r="I33" s="183">
        <v>38691</v>
      </c>
      <c r="J33" s="183" t="s">
        <v>760</v>
      </c>
      <c r="K33" s="183" t="s">
        <v>771</v>
      </c>
      <c r="L33" s="185">
        <v>12.5</v>
      </c>
      <c r="M33" s="186">
        <v>0.04</v>
      </c>
      <c r="N33" s="187">
        <v>0.12</v>
      </c>
      <c r="O33" s="188">
        <v>0.18</v>
      </c>
      <c r="P33" s="188">
        <v>0.2</v>
      </c>
      <c r="Q33" s="187">
        <v>0.19</v>
      </c>
      <c r="R33" s="188">
        <v>0.36</v>
      </c>
      <c r="S33" s="188">
        <v>0.64</v>
      </c>
      <c r="T33" s="187">
        <v>0.79</v>
      </c>
      <c r="U33" s="188">
        <v>0.97</v>
      </c>
      <c r="V33" s="188">
        <v>1.05</v>
      </c>
      <c r="W33" s="187">
        <v>1.08</v>
      </c>
      <c r="X33" s="188">
        <v>1.1000000000000001</v>
      </c>
      <c r="Y33" s="188">
        <v>1.0900000000000001</v>
      </c>
      <c r="Z33" s="187">
        <v>1.02</v>
      </c>
      <c r="AA33" s="188">
        <v>1.08</v>
      </c>
      <c r="AB33" s="188">
        <v>1.06</v>
      </c>
      <c r="AC33" s="187">
        <v>1.06</v>
      </c>
      <c r="AD33" s="188">
        <v>1</v>
      </c>
      <c r="AE33" s="188">
        <v>0.92</v>
      </c>
      <c r="AF33" s="187">
        <v>0.89</v>
      </c>
      <c r="AG33" s="189">
        <v>0.96</v>
      </c>
      <c r="AH33" s="190">
        <f t="shared" si="6"/>
        <v>1.03</v>
      </c>
      <c r="AI33" s="191">
        <v>0.25</v>
      </c>
      <c r="AJ33" s="192">
        <v>0.8</v>
      </c>
      <c r="AK33" s="192">
        <v>1</v>
      </c>
      <c r="AL33" s="192">
        <v>1</v>
      </c>
      <c r="AM33" s="192">
        <v>1</v>
      </c>
      <c r="AN33" s="193">
        <v>0.9</v>
      </c>
      <c r="AO33" s="186">
        <f>ROUND(M33*$L$33,2)</f>
        <v>0.5</v>
      </c>
      <c r="AP33" s="187">
        <f>ROUND(N33*$L$33,2)</f>
        <v>1.5</v>
      </c>
      <c r="AQ33" s="188">
        <f>ROUND(O33*$L$33,2)</f>
        <v>2.25</v>
      </c>
      <c r="AR33" s="188">
        <f>ROUND(P33*$L$33,2)</f>
        <v>2.5</v>
      </c>
      <c r="AS33" s="187">
        <f>ROUND(Q33*$L$33,2)</f>
        <v>2.38</v>
      </c>
      <c r="AT33" s="188">
        <f>ROUND(R33*$L$33,2)</f>
        <v>4.5</v>
      </c>
      <c r="AU33" s="188">
        <f>ROUND(S33*$L$33,2)</f>
        <v>8</v>
      </c>
      <c r="AV33" s="187">
        <f>ROUND(T33*$L$33,2)</f>
        <v>9.8800000000000008</v>
      </c>
      <c r="AW33" s="188">
        <f>ROUND(U33*$L$33,2)</f>
        <v>12.13</v>
      </c>
      <c r="AX33" s="188">
        <f>ROUND(V33*$L$33,2)</f>
        <v>13.13</v>
      </c>
      <c r="AY33" s="187">
        <f>ROUND(W33*$L$33,2)</f>
        <v>13.5</v>
      </c>
      <c r="AZ33" s="188">
        <f>ROUND(X33*$L$33,2)</f>
        <v>13.75</v>
      </c>
      <c r="BA33" s="188">
        <f>ROUND(Y33*$L$33,2)</f>
        <v>13.63</v>
      </c>
      <c r="BB33" s="187">
        <f>ROUND(Z33*$L$33,2)</f>
        <v>12.75</v>
      </c>
      <c r="BC33" s="188">
        <f>ROUND(AA33*$L$33,2)</f>
        <v>13.5</v>
      </c>
      <c r="BD33" s="188">
        <f>ROUND(AB33*$L$33,2)</f>
        <v>13.25</v>
      </c>
      <c r="BE33" s="187">
        <f>ROUND(AC33*$L$33,2)</f>
        <v>13.25</v>
      </c>
      <c r="BF33" s="188">
        <f>ROUND(AD33*$L$33,2)</f>
        <v>12.5</v>
      </c>
      <c r="BG33" s="188">
        <f>ROUND(AE33*$L$33,2)</f>
        <v>11.5</v>
      </c>
      <c r="BH33" s="187">
        <f>ROUND(AF33*$L$33,2)</f>
        <v>11.13</v>
      </c>
      <c r="BI33" s="189">
        <f>ROUND(AG33*$L$33,2)</f>
        <v>12</v>
      </c>
      <c r="BJ33" s="190">
        <v>1</v>
      </c>
      <c r="BK33" s="194" t="str">
        <f t="shared" si="5"/>
        <v>A</v>
      </c>
    </row>
    <row r="34" spans="1:63" s="161" customFormat="1">
      <c r="A34" s="180" t="s">
        <v>828</v>
      </c>
      <c r="B34" s="181" t="s">
        <v>762</v>
      </c>
      <c r="C34" s="182" t="s">
        <v>830</v>
      </c>
      <c r="D34" s="182" t="s">
        <v>781</v>
      </c>
      <c r="E34" s="182" t="s">
        <v>769</v>
      </c>
      <c r="F34" s="182">
        <v>0</v>
      </c>
      <c r="G34" s="180" t="s">
        <v>759</v>
      </c>
      <c r="H34" s="181" t="s">
        <v>829</v>
      </c>
      <c r="I34" s="183">
        <v>38691</v>
      </c>
      <c r="J34" s="183" t="s">
        <v>760</v>
      </c>
      <c r="K34" s="183" t="s">
        <v>771</v>
      </c>
      <c r="L34" s="185">
        <v>12.5</v>
      </c>
      <c r="M34" s="186">
        <v>0.14000000000000001</v>
      </c>
      <c r="N34" s="187">
        <v>0.15</v>
      </c>
      <c r="O34" s="188">
        <v>0.27</v>
      </c>
      <c r="P34" s="188">
        <v>0.21</v>
      </c>
      <c r="Q34" s="187">
        <v>0.44</v>
      </c>
      <c r="R34" s="188">
        <v>0.74</v>
      </c>
      <c r="S34" s="188">
        <v>1.18</v>
      </c>
      <c r="T34" s="187">
        <v>1.04</v>
      </c>
      <c r="U34" s="188">
        <v>1.1599999999999999</v>
      </c>
      <c r="V34" s="188">
        <v>1.1200000000000001</v>
      </c>
      <c r="W34" s="187">
        <v>1.2</v>
      </c>
      <c r="X34" s="188">
        <v>1.18</v>
      </c>
      <c r="Y34" s="188">
        <v>1.1499999999999999</v>
      </c>
      <c r="Z34" s="187">
        <v>1.06</v>
      </c>
      <c r="AA34" s="188">
        <v>1.1100000000000001</v>
      </c>
      <c r="AB34" s="188">
        <v>1.1200000000000001</v>
      </c>
      <c r="AC34" s="187">
        <v>1.1100000000000001</v>
      </c>
      <c r="AD34" s="188">
        <v>1.06</v>
      </c>
      <c r="AE34" s="188">
        <v>1.03</v>
      </c>
      <c r="AF34" s="187">
        <v>1.02</v>
      </c>
      <c r="AG34" s="189">
        <v>1.05</v>
      </c>
      <c r="AH34" s="190">
        <f t="shared" si="6"/>
        <v>1.125</v>
      </c>
      <c r="AI34" s="191">
        <v>0.45</v>
      </c>
      <c r="AJ34" s="192">
        <v>1</v>
      </c>
      <c r="AK34" s="192">
        <v>1</v>
      </c>
      <c r="AL34" s="192">
        <v>1</v>
      </c>
      <c r="AM34" s="192">
        <v>1</v>
      </c>
      <c r="AN34" s="193">
        <v>1</v>
      </c>
      <c r="AO34" s="186">
        <f>ROUND(M34*$L$34,2)</f>
        <v>1.75</v>
      </c>
      <c r="AP34" s="187">
        <f>ROUND(N34*$L$34,2)</f>
        <v>1.88</v>
      </c>
      <c r="AQ34" s="188">
        <f>ROUND(O34*$L$34,2)</f>
        <v>3.38</v>
      </c>
      <c r="AR34" s="188">
        <f>ROUND(P34*$L$34,2)</f>
        <v>2.63</v>
      </c>
      <c r="AS34" s="187">
        <f>ROUND(Q34*$L$34,2)</f>
        <v>5.5</v>
      </c>
      <c r="AT34" s="188">
        <f>ROUND(R34*$L$34,2)</f>
        <v>9.25</v>
      </c>
      <c r="AU34" s="188">
        <f>ROUND(S34*$L$34,2)</f>
        <v>14.75</v>
      </c>
      <c r="AV34" s="187">
        <f>ROUND(T34*$L$34,2)</f>
        <v>13</v>
      </c>
      <c r="AW34" s="188">
        <f>ROUND(U34*$L$34,2)</f>
        <v>14.5</v>
      </c>
      <c r="AX34" s="188">
        <f>ROUND(V34*$L$34,2)</f>
        <v>14</v>
      </c>
      <c r="AY34" s="187">
        <f>ROUND(W34*$L$34,2)</f>
        <v>15</v>
      </c>
      <c r="AZ34" s="188">
        <f>ROUND(X34*$L$34,2)</f>
        <v>14.75</v>
      </c>
      <c r="BA34" s="188">
        <f>ROUND(Y34*$L$34,2)</f>
        <v>14.38</v>
      </c>
      <c r="BB34" s="187">
        <f>ROUND(Z34*$L$34,2)</f>
        <v>13.25</v>
      </c>
      <c r="BC34" s="188">
        <f>ROUND(AA34*$L$34,2)</f>
        <v>13.88</v>
      </c>
      <c r="BD34" s="188">
        <f>ROUND(AB34*$L$34,2)</f>
        <v>14</v>
      </c>
      <c r="BE34" s="187">
        <f>ROUND(AC34*$L$34,2)</f>
        <v>13.88</v>
      </c>
      <c r="BF34" s="188">
        <f>ROUND(AD34*$L$34,2)</f>
        <v>13.25</v>
      </c>
      <c r="BG34" s="188">
        <f>ROUND(AE34*$L$34,2)</f>
        <v>12.88</v>
      </c>
      <c r="BH34" s="187">
        <f>ROUND(AF34*$L$34,2)</f>
        <v>12.75</v>
      </c>
      <c r="BI34" s="189">
        <f>ROUND(AG34*$L$34,2)</f>
        <v>13.13</v>
      </c>
      <c r="BJ34" s="190">
        <v>1</v>
      </c>
      <c r="BK34" s="194" t="str">
        <f t="shared" si="5"/>
        <v>A</v>
      </c>
    </row>
    <row r="35" spans="1:63" s="161" customFormat="1">
      <c r="A35" s="180" t="s">
        <v>828</v>
      </c>
      <c r="B35" s="181" t="s">
        <v>762</v>
      </c>
      <c r="C35" s="182" t="s">
        <v>830</v>
      </c>
      <c r="D35" s="182" t="s">
        <v>781</v>
      </c>
      <c r="E35" s="182" t="s">
        <v>769</v>
      </c>
      <c r="F35" s="182">
        <v>0</v>
      </c>
      <c r="G35" s="180" t="s">
        <v>759</v>
      </c>
      <c r="H35" s="181" t="s">
        <v>829</v>
      </c>
      <c r="I35" s="183">
        <v>38691</v>
      </c>
      <c r="J35" s="183" t="s">
        <v>760</v>
      </c>
      <c r="K35" s="183" t="s">
        <v>771</v>
      </c>
      <c r="L35" s="185">
        <v>12.5</v>
      </c>
      <c r="M35" s="186">
        <v>0.21</v>
      </c>
      <c r="N35" s="187">
        <v>0.16</v>
      </c>
      <c r="O35" s="188">
        <v>0.25</v>
      </c>
      <c r="P35" s="188">
        <v>0.19</v>
      </c>
      <c r="Q35" s="187">
        <v>0.43</v>
      </c>
      <c r="R35" s="188">
        <v>0.78</v>
      </c>
      <c r="S35" s="188">
        <v>1.01</v>
      </c>
      <c r="T35" s="187">
        <v>1</v>
      </c>
      <c r="U35" s="188">
        <v>1.01</v>
      </c>
      <c r="V35" s="188">
        <v>1.01</v>
      </c>
      <c r="W35" s="187">
        <v>0.99</v>
      </c>
      <c r="X35" s="188">
        <v>0.94</v>
      </c>
      <c r="Y35" s="188">
        <v>0.97</v>
      </c>
      <c r="Z35" s="187">
        <v>0.93</v>
      </c>
      <c r="AA35" s="188">
        <v>0.96</v>
      </c>
      <c r="AB35" s="188">
        <v>1</v>
      </c>
      <c r="AC35" s="187">
        <v>0.98</v>
      </c>
      <c r="AD35" s="188">
        <v>0.95</v>
      </c>
      <c r="AE35" s="188">
        <v>0.98</v>
      </c>
      <c r="AF35" s="187">
        <v>0.97</v>
      </c>
      <c r="AG35" s="189">
        <v>0.93</v>
      </c>
      <c r="AH35" s="190">
        <f t="shared" si="6"/>
        <v>0.97899999999999987</v>
      </c>
      <c r="AI35" s="191">
        <v>0.45</v>
      </c>
      <c r="AJ35" s="192">
        <v>1</v>
      </c>
      <c r="AK35" s="192">
        <v>1</v>
      </c>
      <c r="AL35" s="192">
        <v>0.95</v>
      </c>
      <c r="AM35" s="192">
        <v>1</v>
      </c>
      <c r="AN35" s="193">
        <v>0.95</v>
      </c>
      <c r="AO35" s="186">
        <f>ROUND(M35*$L$35,2)</f>
        <v>2.63</v>
      </c>
      <c r="AP35" s="187">
        <f>ROUND(N35*$L$35,2)</f>
        <v>2</v>
      </c>
      <c r="AQ35" s="188">
        <f>ROUND(O35*$L$35,2)</f>
        <v>3.13</v>
      </c>
      <c r="AR35" s="188">
        <f>ROUND(P35*$L$35,2)</f>
        <v>2.38</v>
      </c>
      <c r="AS35" s="187">
        <f>ROUND(Q35*$L$35,2)</f>
        <v>5.38</v>
      </c>
      <c r="AT35" s="188">
        <f>ROUND(R35*$L$35,2)</f>
        <v>9.75</v>
      </c>
      <c r="AU35" s="188">
        <f>ROUND(S35*$L$35,2)</f>
        <v>12.63</v>
      </c>
      <c r="AV35" s="187">
        <f>ROUND(T35*$L$35,2)</f>
        <v>12.5</v>
      </c>
      <c r="AW35" s="188">
        <f>ROUND(U35*$L$35,2)</f>
        <v>12.63</v>
      </c>
      <c r="AX35" s="188">
        <f>ROUND(V35*$L$35,2)</f>
        <v>12.63</v>
      </c>
      <c r="AY35" s="187">
        <f>ROUND(W35*$L$35,2)</f>
        <v>12.38</v>
      </c>
      <c r="AZ35" s="188">
        <f>ROUND(X35*$L$35,2)</f>
        <v>11.75</v>
      </c>
      <c r="BA35" s="188">
        <f>ROUND(Y35*$L$35,2)</f>
        <v>12.13</v>
      </c>
      <c r="BB35" s="187">
        <f>ROUND(Z35*$L$35,2)</f>
        <v>11.63</v>
      </c>
      <c r="BC35" s="188">
        <f>ROUND(AA35*$L$35,2)</f>
        <v>12</v>
      </c>
      <c r="BD35" s="188">
        <f>ROUND(AB35*$L$35,2)</f>
        <v>12.5</v>
      </c>
      <c r="BE35" s="187">
        <f>ROUND(AC35*$L$35,2)</f>
        <v>12.25</v>
      </c>
      <c r="BF35" s="188">
        <f>ROUND(AD35*$L$35,2)</f>
        <v>11.88</v>
      </c>
      <c r="BG35" s="188">
        <f>ROUND(AE35*$L$35,2)</f>
        <v>12.25</v>
      </c>
      <c r="BH35" s="187">
        <f>ROUND(AF35*$L$35,2)</f>
        <v>12.13</v>
      </c>
      <c r="BI35" s="189">
        <f>ROUND(AG35*$L$35,2)</f>
        <v>11.63</v>
      </c>
      <c r="BJ35" s="190">
        <v>1</v>
      </c>
      <c r="BK35" s="194" t="str">
        <f t="shared" si="5"/>
        <v>A</v>
      </c>
    </row>
    <row r="36" spans="1:63" s="161" customFormat="1">
      <c r="A36" s="180" t="s">
        <v>831</v>
      </c>
      <c r="B36" s="181" t="s">
        <v>832</v>
      </c>
      <c r="C36" s="182">
        <v>50</v>
      </c>
      <c r="D36" s="182" t="s">
        <v>781</v>
      </c>
      <c r="E36" s="182" t="s">
        <v>833</v>
      </c>
      <c r="F36" s="182">
        <v>0</v>
      </c>
      <c r="G36" s="180" t="s">
        <v>759</v>
      </c>
      <c r="H36" s="181" t="s">
        <v>834</v>
      </c>
      <c r="I36" s="183">
        <v>38713</v>
      </c>
      <c r="J36" s="183" t="s">
        <v>760</v>
      </c>
      <c r="K36" s="183" t="s">
        <v>771</v>
      </c>
      <c r="L36" s="185">
        <v>12.5</v>
      </c>
      <c r="M36" s="186">
        <v>0.03</v>
      </c>
      <c r="N36" s="187">
        <v>0.18</v>
      </c>
      <c r="O36" s="188">
        <v>0.05</v>
      </c>
      <c r="P36" s="188">
        <v>0.11</v>
      </c>
      <c r="Q36" s="187">
        <v>0.24</v>
      </c>
      <c r="R36" s="188">
        <v>0.28999999999999998</v>
      </c>
      <c r="S36" s="188">
        <v>0.33</v>
      </c>
      <c r="T36" s="187">
        <v>0.51</v>
      </c>
      <c r="U36" s="188">
        <v>0.6</v>
      </c>
      <c r="V36" s="188">
        <v>0.75</v>
      </c>
      <c r="W36" s="187">
        <v>0.85</v>
      </c>
      <c r="X36" s="188">
        <v>0.89</v>
      </c>
      <c r="Y36" s="188">
        <v>0.91</v>
      </c>
      <c r="Z36" s="187">
        <v>0.91</v>
      </c>
      <c r="AA36" s="188">
        <v>0.89</v>
      </c>
      <c r="AB36" s="188">
        <v>0.94</v>
      </c>
      <c r="AC36" s="187">
        <v>0.96</v>
      </c>
      <c r="AD36" s="188">
        <v>1</v>
      </c>
      <c r="AE36" s="188">
        <v>0.94</v>
      </c>
      <c r="AF36" s="187">
        <v>0.94</v>
      </c>
      <c r="AG36" s="189">
        <v>0.97</v>
      </c>
      <c r="AH36" s="190">
        <f t="shared" ref="AH36:AH59" si="7">AVERAGE(T36:AC36)</f>
        <v>0.82100000000000006</v>
      </c>
      <c r="AI36" s="191">
        <v>0.2</v>
      </c>
      <c r="AJ36" s="192">
        <v>0.5</v>
      </c>
      <c r="AK36" s="192">
        <v>0.85</v>
      </c>
      <c r="AL36" s="192">
        <v>0.9</v>
      </c>
      <c r="AM36" s="192">
        <v>0.95</v>
      </c>
      <c r="AN36" s="193">
        <v>0.95</v>
      </c>
      <c r="AO36" s="186">
        <f>ROUND(M36*$L$36,2)</f>
        <v>0.38</v>
      </c>
      <c r="AP36" s="187">
        <f>ROUND(N36*$L$36,2)</f>
        <v>2.25</v>
      </c>
      <c r="AQ36" s="188">
        <f>ROUND(O36*$L$36,2)</f>
        <v>0.63</v>
      </c>
      <c r="AR36" s="188">
        <f>ROUND(P36*$L$36,2)</f>
        <v>1.38</v>
      </c>
      <c r="AS36" s="187">
        <f>ROUND(Q36*$L$36,2)</f>
        <v>3</v>
      </c>
      <c r="AT36" s="188">
        <f>ROUND(R36*$L$36,2)</f>
        <v>3.63</v>
      </c>
      <c r="AU36" s="188">
        <f>ROUND(S36*$L$36,2)</f>
        <v>4.13</v>
      </c>
      <c r="AV36" s="187">
        <f>ROUND(T36*$L$36,2)</f>
        <v>6.38</v>
      </c>
      <c r="AW36" s="188">
        <f>ROUND(U36*$L$36,2)</f>
        <v>7.5</v>
      </c>
      <c r="AX36" s="188">
        <f>ROUND(V36*$L$36,2)</f>
        <v>9.3800000000000008</v>
      </c>
      <c r="AY36" s="187">
        <f>ROUND(W36*$L$36,2)</f>
        <v>10.63</v>
      </c>
      <c r="AZ36" s="188">
        <f>ROUND(X36*$L$36,2)</f>
        <v>11.13</v>
      </c>
      <c r="BA36" s="188">
        <f>ROUND(Y36*$L$36,2)</f>
        <v>11.38</v>
      </c>
      <c r="BB36" s="187">
        <f>ROUND(Z36*$L$36,2)</f>
        <v>11.38</v>
      </c>
      <c r="BC36" s="188">
        <f>ROUND(AA36*$L$36,2)</f>
        <v>11.13</v>
      </c>
      <c r="BD36" s="188">
        <f>ROUND(AB36*$L$36,2)</f>
        <v>11.75</v>
      </c>
      <c r="BE36" s="187">
        <f>ROUND(AC36*$L$36,2)</f>
        <v>12</v>
      </c>
      <c r="BF36" s="188">
        <f>ROUND(AD36*$L$36,2)</f>
        <v>12.5</v>
      </c>
      <c r="BG36" s="188">
        <f>ROUND(AE36*$L$36,2)</f>
        <v>11.75</v>
      </c>
      <c r="BH36" s="187">
        <f>ROUND(AF36*$L$36,2)</f>
        <v>11.75</v>
      </c>
      <c r="BI36" s="189">
        <f>ROUND(AG36*$L$36,2)</f>
        <v>12.13</v>
      </c>
      <c r="BJ36" s="190">
        <v>0.8</v>
      </c>
      <c r="BK36" s="194" t="str">
        <f t="shared" ref="BK36:BK59" si="8">IF(BJ36&gt;=0.86,"A",IF(AND(BJ36&gt;0.76,BJ36&lt;=0.86),"B",IF(AND(BJ36&gt;0.56,BJ36&lt;=0.75),"C",IF(AND(BJ36&gt;0.26,BJ36&lt;=0.55),"D",IF(AND(BJ36&gt;=0.15,BJ36&lt;=0.25),"E",IF(AND(BJ36&gt;0,BJ36&lt;=0.1),"nicht klassifiziert",IF(BJ36="","nicht bewertet","")))))))</f>
        <v>B</v>
      </c>
    </row>
    <row r="37" spans="1:63" s="161" customFormat="1">
      <c r="A37" s="180" t="s">
        <v>831</v>
      </c>
      <c r="B37" s="181" t="s">
        <v>832</v>
      </c>
      <c r="C37" s="182">
        <v>20</v>
      </c>
      <c r="D37" s="182" t="s">
        <v>781</v>
      </c>
      <c r="E37" s="182" t="s">
        <v>833</v>
      </c>
      <c r="F37" s="182">
        <v>0</v>
      </c>
      <c r="G37" s="180" t="s">
        <v>759</v>
      </c>
      <c r="H37" s="181" t="s">
        <v>834</v>
      </c>
      <c r="I37" s="183">
        <v>38713</v>
      </c>
      <c r="J37" s="183" t="s">
        <v>760</v>
      </c>
      <c r="K37" s="183" t="s">
        <v>771</v>
      </c>
      <c r="L37" s="185">
        <v>12.5</v>
      </c>
      <c r="M37" s="186">
        <v>0.04</v>
      </c>
      <c r="N37" s="187">
        <v>0.15</v>
      </c>
      <c r="O37" s="188">
        <v>7.0000000000000007E-2</v>
      </c>
      <c r="P37" s="188">
        <v>0.03</v>
      </c>
      <c r="Q37" s="187">
        <v>0.08</v>
      </c>
      <c r="R37" s="188">
        <v>0.16</v>
      </c>
      <c r="S37" s="188">
        <v>0.13</v>
      </c>
      <c r="T37" s="187">
        <v>0.2</v>
      </c>
      <c r="U37" s="188">
        <v>0.26</v>
      </c>
      <c r="V37" s="188">
        <v>0.27</v>
      </c>
      <c r="W37" s="187">
        <v>0.42</v>
      </c>
      <c r="X37" s="188">
        <v>0.49</v>
      </c>
      <c r="Y37" s="188">
        <v>0.53</v>
      </c>
      <c r="Z37" s="187">
        <v>0.62</v>
      </c>
      <c r="AA37" s="188">
        <v>0.69</v>
      </c>
      <c r="AB37" s="188">
        <v>0.72</v>
      </c>
      <c r="AC37" s="187">
        <v>0.76</v>
      </c>
      <c r="AD37" s="188">
        <v>0.81</v>
      </c>
      <c r="AE37" s="188">
        <v>0.8</v>
      </c>
      <c r="AF37" s="187">
        <v>0.86</v>
      </c>
      <c r="AG37" s="189">
        <v>0.84</v>
      </c>
      <c r="AH37" s="190">
        <f t="shared" si="7"/>
        <v>0.496</v>
      </c>
      <c r="AI37" s="191">
        <v>0.1</v>
      </c>
      <c r="AJ37" s="192">
        <v>0.2</v>
      </c>
      <c r="AK37" s="192">
        <v>0.4</v>
      </c>
      <c r="AL37" s="192">
        <v>0.6</v>
      </c>
      <c r="AM37" s="192">
        <v>0.75</v>
      </c>
      <c r="AN37" s="193">
        <v>0.85</v>
      </c>
      <c r="AO37" s="186">
        <f>ROUND(M37*$L$37,2)</f>
        <v>0.5</v>
      </c>
      <c r="AP37" s="187">
        <f>ROUND(N37*$L$37,2)</f>
        <v>1.88</v>
      </c>
      <c r="AQ37" s="188">
        <f>ROUND(O37*$L$37,2)</f>
        <v>0.88</v>
      </c>
      <c r="AR37" s="188">
        <f>ROUND(P37*$L$37,2)</f>
        <v>0.38</v>
      </c>
      <c r="AS37" s="187">
        <f>ROUND(Q37*$L$37,2)</f>
        <v>1</v>
      </c>
      <c r="AT37" s="188">
        <f>ROUND(R37*$L$37,2)</f>
        <v>2</v>
      </c>
      <c r="AU37" s="188">
        <f>ROUND(S37*$L$37,2)</f>
        <v>1.63</v>
      </c>
      <c r="AV37" s="187">
        <f>ROUND(T37*$L$37,2)</f>
        <v>2.5</v>
      </c>
      <c r="AW37" s="188">
        <f>ROUND(U37*$L$37,2)</f>
        <v>3.25</v>
      </c>
      <c r="AX37" s="188">
        <f>ROUND(V37*$L$37,2)</f>
        <v>3.38</v>
      </c>
      <c r="AY37" s="187">
        <f>ROUND(W37*$L$37,2)</f>
        <v>5.25</v>
      </c>
      <c r="AZ37" s="188">
        <f>ROUND(X37*$L$37,2)</f>
        <v>6.13</v>
      </c>
      <c r="BA37" s="188">
        <f>ROUND(Y37*$L$37,2)</f>
        <v>6.63</v>
      </c>
      <c r="BB37" s="187">
        <f>ROUND(Z37*$L$37,2)</f>
        <v>7.75</v>
      </c>
      <c r="BC37" s="188">
        <f>ROUND(AA37*$L$37,2)</f>
        <v>8.6300000000000008</v>
      </c>
      <c r="BD37" s="188">
        <f>ROUND(AB37*$L$37,2)</f>
        <v>9</v>
      </c>
      <c r="BE37" s="187">
        <f>ROUND(AC37*$L$37,2)</f>
        <v>9.5</v>
      </c>
      <c r="BF37" s="188">
        <f>ROUND(AD37*$L$37,2)</f>
        <v>10.130000000000001</v>
      </c>
      <c r="BG37" s="188">
        <f>ROUND(AE37*$L$37,2)</f>
        <v>10</v>
      </c>
      <c r="BH37" s="187">
        <f>ROUND(AF37*$L$37,2)</f>
        <v>10.75</v>
      </c>
      <c r="BI37" s="189">
        <f>ROUND(AG37*$L$37,2)</f>
        <v>10.5</v>
      </c>
      <c r="BJ37" s="190">
        <v>0.45</v>
      </c>
      <c r="BK37" s="194" t="str">
        <f t="shared" si="8"/>
        <v>D</v>
      </c>
    </row>
    <row r="38" spans="1:63" s="161" customFormat="1">
      <c r="A38" s="180" t="s">
        <v>835</v>
      </c>
      <c r="B38" s="181" t="s">
        <v>762</v>
      </c>
      <c r="C38" s="182">
        <v>80</v>
      </c>
      <c r="D38" s="182" t="s">
        <v>820</v>
      </c>
      <c r="E38" s="182" t="s">
        <v>769</v>
      </c>
      <c r="F38" s="182">
        <v>0</v>
      </c>
      <c r="G38" s="180" t="s">
        <v>759</v>
      </c>
      <c r="H38" s="181" t="s">
        <v>836</v>
      </c>
      <c r="I38" s="183">
        <v>38713</v>
      </c>
      <c r="J38" s="183" t="s">
        <v>760</v>
      </c>
      <c r="K38" s="183" t="s">
        <v>771</v>
      </c>
      <c r="L38" s="185">
        <v>12.5</v>
      </c>
      <c r="M38" s="186">
        <v>0.27</v>
      </c>
      <c r="N38" s="187">
        <v>0.28000000000000003</v>
      </c>
      <c r="O38" s="188">
        <v>0.15</v>
      </c>
      <c r="P38" s="188">
        <v>0.21</v>
      </c>
      <c r="Q38" s="187">
        <v>0.31</v>
      </c>
      <c r="R38" s="188">
        <v>0.52</v>
      </c>
      <c r="S38" s="188">
        <v>0.64</v>
      </c>
      <c r="T38" s="187">
        <v>0.98</v>
      </c>
      <c r="U38" s="188">
        <v>1.03</v>
      </c>
      <c r="V38" s="188">
        <v>1.02</v>
      </c>
      <c r="W38" s="187">
        <v>1.01</v>
      </c>
      <c r="X38" s="188">
        <v>0.99</v>
      </c>
      <c r="Y38" s="188">
        <v>0.99</v>
      </c>
      <c r="Z38" s="187">
        <v>0.96</v>
      </c>
      <c r="AA38" s="188">
        <v>0.97</v>
      </c>
      <c r="AB38" s="188">
        <v>0.96</v>
      </c>
      <c r="AC38" s="187">
        <v>0.96</v>
      </c>
      <c r="AD38" s="188">
        <v>1</v>
      </c>
      <c r="AE38" s="188">
        <v>0.94</v>
      </c>
      <c r="AF38" s="187">
        <v>0.95</v>
      </c>
      <c r="AG38" s="189">
        <v>0.99</v>
      </c>
      <c r="AH38" s="190">
        <f t="shared" si="7"/>
        <v>0.9870000000000001</v>
      </c>
      <c r="AI38" s="191">
        <v>0.35</v>
      </c>
      <c r="AJ38" s="192">
        <v>0.9</v>
      </c>
      <c r="AK38" s="192">
        <v>1</v>
      </c>
      <c r="AL38" s="192">
        <v>0.95</v>
      </c>
      <c r="AM38" s="192">
        <v>0.95</v>
      </c>
      <c r="AN38" s="193">
        <v>0.95</v>
      </c>
      <c r="AO38" s="186">
        <f>ROUND(M38*$L$38,2)</f>
        <v>3.38</v>
      </c>
      <c r="AP38" s="187">
        <f>ROUND(N38*$L$38,2)</f>
        <v>3.5</v>
      </c>
      <c r="AQ38" s="188">
        <f>ROUND(O38*$L$38,2)</f>
        <v>1.88</v>
      </c>
      <c r="AR38" s="188">
        <f>ROUND(P38*$L$38,2)</f>
        <v>2.63</v>
      </c>
      <c r="AS38" s="187">
        <f>ROUND(Q38*$L$38,2)</f>
        <v>3.88</v>
      </c>
      <c r="AT38" s="188">
        <f>ROUND(R38*$L$38,2)</f>
        <v>6.5</v>
      </c>
      <c r="AU38" s="188">
        <f>ROUND(S38*$L$38,2)</f>
        <v>8</v>
      </c>
      <c r="AV38" s="187">
        <f>ROUND(T38*$L$38,2)</f>
        <v>12.25</v>
      </c>
      <c r="AW38" s="188">
        <f>ROUND(U38*$L$38,2)</f>
        <v>12.88</v>
      </c>
      <c r="AX38" s="188">
        <f>ROUND(V38*$L$38,2)</f>
        <v>12.75</v>
      </c>
      <c r="AY38" s="187">
        <f>ROUND(W38*$L$38,2)</f>
        <v>12.63</v>
      </c>
      <c r="AZ38" s="188">
        <f>ROUND(X38*$L$38,2)</f>
        <v>12.38</v>
      </c>
      <c r="BA38" s="188">
        <f>ROUND(Y38*$L$38,2)</f>
        <v>12.38</v>
      </c>
      <c r="BB38" s="187">
        <f>ROUND(Z38*$L$38,2)</f>
        <v>12</v>
      </c>
      <c r="BC38" s="188">
        <f>ROUND(AA38*$L$38,2)</f>
        <v>12.13</v>
      </c>
      <c r="BD38" s="188">
        <f>ROUND(AB38*$L$38,2)</f>
        <v>12</v>
      </c>
      <c r="BE38" s="187">
        <f>ROUND(AC38*$L$38,2)</f>
        <v>12</v>
      </c>
      <c r="BF38" s="188">
        <f>ROUND(AD38*$L$38,2)</f>
        <v>12.5</v>
      </c>
      <c r="BG38" s="188">
        <f>ROUND(AE38*$L$38,2)</f>
        <v>11.75</v>
      </c>
      <c r="BH38" s="187">
        <f>ROUND(AF38*$L$38,2)</f>
        <v>11.88</v>
      </c>
      <c r="BI38" s="189">
        <f>ROUND(AG38*$L$38,2)</f>
        <v>12.38</v>
      </c>
      <c r="BJ38" s="190">
        <v>1</v>
      </c>
      <c r="BK38" s="194" t="str">
        <f t="shared" si="8"/>
        <v>A</v>
      </c>
    </row>
    <row r="39" spans="1:63" s="161" customFormat="1">
      <c r="A39" s="180" t="s">
        <v>835</v>
      </c>
      <c r="B39" s="181" t="s">
        <v>832</v>
      </c>
      <c r="C39" s="182">
        <v>50</v>
      </c>
      <c r="D39" s="182" t="s">
        <v>820</v>
      </c>
      <c r="E39" s="182" t="s">
        <v>769</v>
      </c>
      <c r="F39" s="182">
        <v>0</v>
      </c>
      <c r="G39" s="180" t="s">
        <v>759</v>
      </c>
      <c r="H39" s="181" t="s">
        <v>836</v>
      </c>
      <c r="I39" s="183">
        <v>38713</v>
      </c>
      <c r="J39" s="183" t="s">
        <v>760</v>
      </c>
      <c r="K39" s="183" t="s">
        <v>771</v>
      </c>
      <c r="L39" s="185">
        <v>12.5</v>
      </c>
      <c r="M39" s="186">
        <v>0.26</v>
      </c>
      <c r="N39" s="187">
        <v>0.3</v>
      </c>
      <c r="O39" s="188">
        <v>0.14000000000000001</v>
      </c>
      <c r="P39" s="188">
        <v>0.14000000000000001</v>
      </c>
      <c r="Q39" s="187">
        <v>0.28999999999999998</v>
      </c>
      <c r="R39" s="188">
        <v>0.43</v>
      </c>
      <c r="S39" s="188">
        <v>0.47</v>
      </c>
      <c r="T39" s="187">
        <v>0.48</v>
      </c>
      <c r="U39" s="188">
        <v>0.69</v>
      </c>
      <c r="V39" s="188">
        <v>0.8</v>
      </c>
      <c r="W39" s="187">
        <v>0.97</v>
      </c>
      <c r="X39" s="188">
        <v>0.89</v>
      </c>
      <c r="Y39" s="188">
        <v>0.96</v>
      </c>
      <c r="Z39" s="187">
        <v>0.92</v>
      </c>
      <c r="AA39" s="188">
        <v>0.89</v>
      </c>
      <c r="AB39" s="188">
        <v>0.86</v>
      </c>
      <c r="AC39" s="187">
        <v>0.86</v>
      </c>
      <c r="AD39" s="188">
        <v>0.91</v>
      </c>
      <c r="AE39" s="188">
        <v>0.88</v>
      </c>
      <c r="AF39" s="187">
        <v>0.89</v>
      </c>
      <c r="AG39" s="189">
        <v>0.95</v>
      </c>
      <c r="AH39" s="190">
        <f t="shared" si="7"/>
        <v>0.83200000000000007</v>
      </c>
      <c r="AI39" s="191">
        <v>0.3</v>
      </c>
      <c r="AJ39" s="192">
        <v>0.55000000000000004</v>
      </c>
      <c r="AK39" s="192">
        <v>0.9</v>
      </c>
      <c r="AL39" s="192">
        <v>0.9</v>
      </c>
      <c r="AM39" s="192">
        <v>0.9</v>
      </c>
      <c r="AN39" s="193">
        <v>0.9</v>
      </c>
      <c r="AO39" s="186">
        <f>ROUND(M39*$L$39,2)</f>
        <v>3.25</v>
      </c>
      <c r="AP39" s="187">
        <f>ROUND(N39*$L$39,2)</f>
        <v>3.75</v>
      </c>
      <c r="AQ39" s="188">
        <f>ROUND(O39*$L$39,2)</f>
        <v>1.75</v>
      </c>
      <c r="AR39" s="188">
        <f>ROUND(P39*$L$39,2)</f>
        <v>1.75</v>
      </c>
      <c r="AS39" s="187">
        <f>ROUND(Q39*$L$39,2)</f>
        <v>3.63</v>
      </c>
      <c r="AT39" s="188">
        <f>ROUND(R39*$L$39,2)</f>
        <v>5.38</v>
      </c>
      <c r="AU39" s="188">
        <f>ROUND(S39*$L$39,2)</f>
        <v>5.88</v>
      </c>
      <c r="AV39" s="187">
        <f>ROUND(T39*$L$39,2)</f>
        <v>6</v>
      </c>
      <c r="AW39" s="188">
        <f>ROUND(U39*$L$39,2)</f>
        <v>8.6300000000000008</v>
      </c>
      <c r="AX39" s="188">
        <f>ROUND(V39*$L$39,2)</f>
        <v>10</v>
      </c>
      <c r="AY39" s="187">
        <f>ROUND(W39*$L$39,2)</f>
        <v>12.13</v>
      </c>
      <c r="AZ39" s="188">
        <f>ROUND(X39*$L$39,2)</f>
        <v>11.13</v>
      </c>
      <c r="BA39" s="188">
        <f>ROUND(Y39*$L$39,2)</f>
        <v>12</v>
      </c>
      <c r="BB39" s="187">
        <f>ROUND(Z39*$L$39,2)</f>
        <v>11.5</v>
      </c>
      <c r="BC39" s="188">
        <f>ROUND(AA39*$L$39,2)</f>
        <v>11.13</v>
      </c>
      <c r="BD39" s="188">
        <f>ROUND(AB39*$L$39,2)</f>
        <v>10.75</v>
      </c>
      <c r="BE39" s="187">
        <f>ROUND(AC39*$L$39,2)</f>
        <v>10.75</v>
      </c>
      <c r="BF39" s="188">
        <f>ROUND(AD39*$L$39,2)</f>
        <v>11.38</v>
      </c>
      <c r="BG39" s="188">
        <f>ROUND(AE39*$L$39,2)</f>
        <v>11</v>
      </c>
      <c r="BH39" s="187">
        <f>ROUND(AF39*$L$39,2)</f>
        <v>11.13</v>
      </c>
      <c r="BI39" s="189">
        <f>ROUND(AG39*$L$39,2)</f>
        <v>11.88</v>
      </c>
      <c r="BJ39" s="190">
        <v>0.75</v>
      </c>
      <c r="BK39" s="194" t="str">
        <f t="shared" si="8"/>
        <v>C</v>
      </c>
    </row>
    <row r="40" spans="1:63" s="161" customFormat="1">
      <c r="A40" s="180" t="s">
        <v>835</v>
      </c>
      <c r="B40" s="181" t="s">
        <v>832</v>
      </c>
      <c r="C40" s="182">
        <v>20</v>
      </c>
      <c r="D40" s="182" t="s">
        <v>820</v>
      </c>
      <c r="E40" s="182" t="s">
        <v>769</v>
      </c>
      <c r="F40" s="182">
        <v>0</v>
      </c>
      <c r="G40" s="180" t="s">
        <v>759</v>
      </c>
      <c r="H40" s="181" t="s">
        <v>836</v>
      </c>
      <c r="I40" s="183">
        <v>38713</v>
      </c>
      <c r="J40" s="183" t="s">
        <v>760</v>
      </c>
      <c r="K40" s="183" t="s">
        <v>771</v>
      </c>
      <c r="L40" s="185">
        <v>12.5</v>
      </c>
      <c r="M40" s="186">
        <v>0.16</v>
      </c>
      <c r="N40" s="187">
        <v>0.18</v>
      </c>
      <c r="O40" s="188">
        <v>7.0000000000000007E-2</v>
      </c>
      <c r="P40" s="188">
        <v>0.1</v>
      </c>
      <c r="Q40" s="187">
        <v>0.16</v>
      </c>
      <c r="R40" s="188">
        <v>0.16</v>
      </c>
      <c r="S40" s="188">
        <v>0.09</v>
      </c>
      <c r="T40" s="187">
        <v>0.21</v>
      </c>
      <c r="U40" s="188">
        <v>0.24</v>
      </c>
      <c r="V40" s="188">
        <v>0.26</v>
      </c>
      <c r="W40" s="187">
        <v>0.4</v>
      </c>
      <c r="X40" s="188">
        <v>0.47</v>
      </c>
      <c r="Y40" s="188">
        <v>0.53</v>
      </c>
      <c r="Z40" s="187">
        <v>0.66</v>
      </c>
      <c r="AA40" s="188">
        <v>0.71</v>
      </c>
      <c r="AB40" s="188">
        <v>0.7</v>
      </c>
      <c r="AC40" s="187">
        <v>0.77</v>
      </c>
      <c r="AD40" s="188">
        <v>0.84</v>
      </c>
      <c r="AE40" s="188">
        <v>0.79</v>
      </c>
      <c r="AF40" s="187">
        <v>0.89</v>
      </c>
      <c r="AG40" s="189">
        <v>0.88</v>
      </c>
      <c r="AH40" s="190">
        <f t="shared" si="7"/>
        <v>0.49499999999999994</v>
      </c>
      <c r="AI40" s="191">
        <v>0.15</v>
      </c>
      <c r="AJ40" s="192">
        <v>0.2</v>
      </c>
      <c r="AK40" s="192">
        <v>0.4</v>
      </c>
      <c r="AL40" s="192">
        <v>0.65</v>
      </c>
      <c r="AM40" s="192">
        <v>0.75</v>
      </c>
      <c r="AN40" s="193">
        <v>0.85</v>
      </c>
      <c r="AO40" s="186">
        <f>ROUND(M40*$L$40,2)</f>
        <v>2</v>
      </c>
      <c r="AP40" s="187">
        <f>ROUND(N40*$L$40,2)</f>
        <v>2.25</v>
      </c>
      <c r="AQ40" s="188">
        <f>ROUND(O40*$L$40,2)</f>
        <v>0.88</v>
      </c>
      <c r="AR40" s="188">
        <f>ROUND(P40*$L$40,2)</f>
        <v>1.25</v>
      </c>
      <c r="AS40" s="187">
        <f>ROUND(Q40*$L$40,2)</f>
        <v>2</v>
      </c>
      <c r="AT40" s="188">
        <f>ROUND(R40*$L$40,2)</f>
        <v>2</v>
      </c>
      <c r="AU40" s="188">
        <f>ROUND(S40*$L$40,2)</f>
        <v>1.1299999999999999</v>
      </c>
      <c r="AV40" s="187">
        <f>ROUND(T40*$L$40,2)</f>
        <v>2.63</v>
      </c>
      <c r="AW40" s="188">
        <f>ROUND(U40*$L$40,2)</f>
        <v>3</v>
      </c>
      <c r="AX40" s="188">
        <f>ROUND(V40*$L$40,2)</f>
        <v>3.25</v>
      </c>
      <c r="AY40" s="187">
        <f>ROUND(W40*$L$40,2)</f>
        <v>5</v>
      </c>
      <c r="AZ40" s="188">
        <f>ROUND(X40*$L$40,2)</f>
        <v>5.88</v>
      </c>
      <c r="BA40" s="188">
        <f>ROUND(Y40*$L$40,2)</f>
        <v>6.63</v>
      </c>
      <c r="BB40" s="187">
        <f>ROUND(Z40*$L$40,2)</f>
        <v>8.25</v>
      </c>
      <c r="BC40" s="188">
        <f>ROUND(AA40*$L$40,2)</f>
        <v>8.8800000000000008</v>
      </c>
      <c r="BD40" s="188">
        <f>ROUND(AB40*$L$40,2)</f>
        <v>8.75</v>
      </c>
      <c r="BE40" s="187">
        <f>ROUND(AC40*$L$40,2)</f>
        <v>9.6300000000000008</v>
      </c>
      <c r="BF40" s="188">
        <f>ROUND(AD40*$L$40,2)</f>
        <v>10.5</v>
      </c>
      <c r="BG40" s="188">
        <f>ROUND(AE40*$L$40,2)</f>
        <v>9.8800000000000008</v>
      </c>
      <c r="BH40" s="187">
        <f>ROUND(AF40*$L$40,2)</f>
        <v>11.13</v>
      </c>
      <c r="BI40" s="189">
        <f>ROUND(AG40*$L$40,2)</f>
        <v>11</v>
      </c>
      <c r="BJ40" s="190">
        <v>0.45</v>
      </c>
      <c r="BK40" s="194" t="str">
        <f t="shared" si="8"/>
        <v>D</v>
      </c>
    </row>
    <row r="41" spans="1:63" s="161" customFormat="1">
      <c r="A41" s="180" t="s">
        <v>766</v>
      </c>
      <c r="B41" s="181" t="s">
        <v>837</v>
      </c>
      <c r="C41" s="182" t="s">
        <v>838</v>
      </c>
      <c r="D41" s="182" t="s">
        <v>820</v>
      </c>
      <c r="E41" s="182" t="s">
        <v>769</v>
      </c>
      <c r="F41" s="182">
        <v>0</v>
      </c>
      <c r="G41" s="180" t="s">
        <v>759</v>
      </c>
      <c r="H41" s="181" t="s">
        <v>839</v>
      </c>
      <c r="I41" s="183">
        <v>38713</v>
      </c>
      <c r="J41" s="183" t="s">
        <v>760</v>
      </c>
      <c r="K41" s="183" t="s">
        <v>771</v>
      </c>
      <c r="L41" s="185">
        <v>12.5</v>
      </c>
      <c r="M41" s="186">
        <v>0.05</v>
      </c>
      <c r="N41" s="187">
        <v>0.09</v>
      </c>
      <c r="O41" s="188">
        <v>0.08</v>
      </c>
      <c r="P41" s="188">
        <v>7.0000000000000007E-2</v>
      </c>
      <c r="Q41" s="187">
        <v>0.09</v>
      </c>
      <c r="R41" s="188">
        <v>0.11</v>
      </c>
      <c r="S41" s="188">
        <v>0.13</v>
      </c>
      <c r="T41" s="187">
        <v>0.15</v>
      </c>
      <c r="U41" s="188">
        <v>0.23</v>
      </c>
      <c r="V41" s="188">
        <v>0.24</v>
      </c>
      <c r="W41" s="187">
        <v>0.31</v>
      </c>
      <c r="X41" s="188">
        <v>0.38</v>
      </c>
      <c r="Y41" s="188">
        <v>0.44</v>
      </c>
      <c r="Z41" s="187">
        <v>0.52</v>
      </c>
      <c r="AA41" s="188">
        <v>0.6</v>
      </c>
      <c r="AB41" s="188">
        <v>0.64</v>
      </c>
      <c r="AC41" s="187">
        <v>0.7</v>
      </c>
      <c r="AD41" s="188">
        <v>0.76</v>
      </c>
      <c r="AE41" s="188">
        <v>0.75</v>
      </c>
      <c r="AF41" s="187">
        <v>0.78</v>
      </c>
      <c r="AG41" s="189">
        <v>0.82</v>
      </c>
      <c r="AH41" s="190">
        <f t="shared" si="7"/>
        <v>0.42099999999999999</v>
      </c>
      <c r="AI41" s="191">
        <v>0.1</v>
      </c>
      <c r="AJ41" s="192">
        <v>0.15</v>
      </c>
      <c r="AK41" s="192">
        <v>0.3</v>
      </c>
      <c r="AL41" s="192">
        <v>0.5</v>
      </c>
      <c r="AM41" s="192">
        <v>0.7</v>
      </c>
      <c r="AN41" s="193">
        <v>0.8</v>
      </c>
      <c r="AO41" s="186">
        <f>ROUND(M41*$L$41,2)</f>
        <v>0.63</v>
      </c>
      <c r="AP41" s="187">
        <f>ROUND(N41*$L$41,2)</f>
        <v>1.1299999999999999</v>
      </c>
      <c r="AQ41" s="188">
        <f>ROUND(O41*$L$41,2)</f>
        <v>1</v>
      </c>
      <c r="AR41" s="188">
        <f>ROUND(P41*$L$41,2)</f>
        <v>0.88</v>
      </c>
      <c r="AS41" s="187">
        <f>ROUND(Q41*$L$41,2)</f>
        <v>1.1299999999999999</v>
      </c>
      <c r="AT41" s="188">
        <f>ROUND(R41*$L$41,2)</f>
        <v>1.38</v>
      </c>
      <c r="AU41" s="188">
        <f>ROUND(S41*$L$41,2)</f>
        <v>1.63</v>
      </c>
      <c r="AV41" s="187">
        <f>ROUND(T41*$L$41,2)</f>
        <v>1.88</v>
      </c>
      <c r="AW41" s="188">
        <f>ROUND(U41*$L$41,2)</f>
        <v>2.88</v>
      </c>
      <c r="AX41" s="188">
        <f>ROUND(V41*$L$41,2)</f>
        <v>3</v>
      </c>
      <c r="AY41" s="187">
        <f>ROUND(W41*$L$41,2)</f>
        <v>3.88</v>
      </c>
      <c r="AZ41" s="188">
        <f>ROUND(X41*$L$41,2)</f>
        <v>4.75</v>
      </c>
      <c r="BA41" s="188">
        <f>ROUND(Y41*$L$41,2)</f>
        <v>5.5</v>
      </c>
      <c r="BB41" s="187">
        <f>ROUND(Z41*$L$41,2)</f>
        <v>6.5</v>
      </c>
      <c r="BC41" s="188">
        <f>ROUND(AA41*$L$41,2)</f>
        <v>7.5</v>
      </c>
      <c r="BD41" s="188">
        <f>ROUND(AB41*$L$41,2)</f>
        <v>8</v>
      </c>
      <c r="BE41" s="187">
        <f>ROUND(AC41*$L$41,2)</f>
        <v>8.75</v>
      </c>
      <c r="BF41" s="188">
        <f>ROUND(AD41*$L$41,2)</f>
        <v>9.5</v>
      </c>
      <c r="BG41" s="188">
        <f>ROUND(AE41*$L$41,2)</f>
        <v>9.3800000000000008</v>
      </c>
      <c r="BH41" s="187">
        <f>ROUND(AF41*$L$41,2)</f>
        <v>9.75</v>
      </c>
      <c r="BI41" s="189">
        <f>ROUND(AG41*$L$41,2)</f>
        <v>10.25</v>
      </c>
      <c r="BJ41" s="190">
        <v>0.35</v>
      </c>
      <c r="BK41" s="194" t="str">
        <f t="shared" si="8"/>
        <v>D</v>
      </c>
    </row>
    <row r="42" spans="1:63" s="161" customFormat="1">
      <c r="A42" s="180" t="s">
        <v>766</v>
      </c>
      <c r="B42" s="181" t="s">
        <v>837</v>
      </c>
      <c r="C42" s="182" t="s">
        <v>838</v>
      </c>
      <c r="D42" s="182" t="s">
        <v>820</v>
      </c>
      <c r="E42" s="182" t="s">
        <v>769</v>
      </c>
      <c r="F42" s="182">
        <v>0</v>
      </c>
      <c r="G42" s="180" t="s">
        <v>759</v>
      </c>
      <c r="H42" s="181" t="s">
        <v>839</v>
      </c>
      <c r="I42" s="183">
        <v>38713</v>
      </c>
      <c r="J42" s="183" t="s">
        <v>760</v>
      </c>
      <c r="K42" s="183" t="s">
        <v>771</v>
      </c>
      <c r="L42" s="185">
        <v>12.5</v>
      </c>
      <c r="M42" s="186">
        <v>0.09</v>
      </c>
      <c r="N42" s="187">
        <v>0.16</v>
      </c>
      <c r="O42" s="188">
        <v>0.04</v>
      </c>
      <c r="P42" s="188">
        <v>0.05</v>
      </c>
      <c r="Q42" s="187">
        <v>0.11</v>
      </c>
      <c r="R42" s="188">
        <v>0.13</v>
      </c>
      <c r="S42" s="188">
        <v>0.12</v>
      </c>
      <c r="T42" s="187">
        <v>0.15</v>
      </c>
      <c r="U42" s="188">
        <v>0.16</v>
      </c>
      <c r="V42" s="188">
        <v>0.24</v>
      </c>
      <c r="W42" s="187">
        <v>0.34</v>
      </c>
      <c r="X42" s="188">
        <v>0.41</v>
      </c>
      <c r="Y42" s="188">
        <v>0.43</v>
      </c>
      <c r="Z42" s="187">
        <v>0.51</v>
      </c>
      <c r="AA42" s="188">
        <v>0.62</v>
      </c>
      <c r="AB42" s="188">
        <v>0.63</v>
      </c>
      <c r="AC42" s="187">
        <v>0.71</v>
      </c>
      <c r="AD42" s="188">
        <v>0.79</v>
      </c>
      <c r="AE42" s="188">
        <v>0.76</v>
      </c>
      <c r="AF42" s="187">
        <v>0.81</v>
      </c>
      <c r="AG42" s="189">
        <v>0.82</v>
      </c>
      <c r="AH42" s="190">
        <f t="shared" si="7"/>
        <v>0.42000000000000004</v>
      </c>
      <c r="AI42" s="191">
        <v>0.1</v>
      </c>
      <c r="AJ42" s="192">
        <v>0.15</v>
      </c>
      <c r="AK42" s="192">
        <v>0.35</v>
      </c>
      <c r="AL42" s="192">
        <v>0.5</v>
      </c>
      <c r="AM42" s="192">
        <v>0.7</v>
      </c>
      <c r="AN42" s="193">
        <v>0.8</v>
      </c>
      <c r="AO42" s="186">
        <f>ROUND(M42*$L$42,2)</f>
        <v>1.1299999999999999</v>
      </c>
      <c r="AP42" s="187">
        <f>ROUND(N42*$L$42,2)</f>
        <v>2</v>
      </c>
      <c r="AQ42" s="188">
        <f>ROUND(O42*$L$42,2)</f>
        <v>0.5</v>
      </c>
      <c r="AR42" s="188">
        <f>ROUND(P42*$L$42,2)</f>
        <v>0.63</v>
      </c>
      <c r="AS42" s="187">
        <f>ROUND(Q42*$L$42,2)</f>
        <v>1.38</v>
      </c>
      <c r="AT42" s="188">
        <f>ROUND(R42*$L$42,2)</f>
        <v>1.63</v>
      </c>
      <c r="AU42" s="188">
        <f>ROUND(S42*$L$42,2)</f>
        <v>1.5</v>
      </c>
      <c r="AV42" s="187">
        <f>ROUND(T42*$L$42,2)</f>
        <v>1.88</v>
      </c>
      <c r="AW42" s="188">
        <f>ROUND(U42*$L$42,2)</f>
        <v>2</v>
      </c>
      <c r="AX42" s="188">
        <f>ROUND(V42*$L$42,2)</f>
        <v>3</v>
      </c>
      <c r="AY42" s="187">
        <f>ROUND(W42*$L$42,2)</f>
        <v>4.25</v>
      </c>
      <c r="AZ42" s="188">
        <f>ROUND(X42*$L$42,2)</f>
        <v>5.13</v>
      </c>
      <c r="BA42" s="188">
        <f>ROUND(Y42*$L$42,2)</f>
        <v>5.38</v>
      </c>
      <c r="BB42" s="187">
        <f>ROUND(Z42*$L$42,2)</f>
        <v>6.38</v>
      </c>
      <c r="BC42" s="188">
        <f>ROUND(AA42*$L$42,2)</f>
        <v>7.75</v>
      </c>
      <c r="BD42" s="188">
        <f>ROUND(AB42*$L$42,2)</f>
        <v>7.88</v>
      </c>
      <c r="BE42" s="187">
        <f>ROUND(AC42*$L$42,2)</f>
        <v>8.8800000000000008</v>
      </c>
      <c r="BF42" s="188">
        <f>ROUND(AD42*$L$42,2)</f>
        <v>9.8800000000000008</v>
      </c>
      <c r="BG42" s="188">
        <f>ROUND(AE42*$L$42,2)</f>
        <v>9.5</v>
      </c>
      <c r="BH42" s="187">
        <f>ROUND(AF42*$L$42,2)</f>
        <v>10.130000000000001</v>
      </c>
      <c r="BI42" s="189">
        <f>ROUND(AG42*$L$42,2)</f>
        <v>10.25</v>
      </c>
      <c r="BJ42" s="190">
        <v>0.4</v>
      </c>
      <c r="BK42" s="194" t="str">
        <f t="shared" si="8"/>
        <v>D</v>
      </c>
    </row>
    <row r="43" spans="1:63" s="161" customFormat="1">
      <c r="A43" s="180" t="s">
        <v>766</v>
      </c>
      <c r="B43" s="181" t="s">
        <v>837</v>
      </c>
      <c r="C43" s="182" t="s">
        <v>767</v>
      </c>
      <c r="D43" s="182" t="s">
        <v>820</v>
      </c>
      <c r="E43" s="182" t="s">
        <v>769</v>
      </c>
      <c r="F43" s="182">
        <v>0</v>
      </c>
      <c r="G43" s="180" t="s">
        <v>759</v>
      </c>
      <c r="H43" s="181" t="s">
        <v>839</v>
      </c>
      <c r="I43" s="183">
        <v>38713</v>
      </c>
      <c r="J43" s="183" t="s">
        <v>760</v>
      </c>
      <c r="K43" s="183" t="s">
        <v>771</v>
      </c>
      <c r="L43" s="185">
        <v>12.5</v>
      </c>
      <c r="M43" s="186">
        <v>0.12</v>
      </c>
      <c r="N43" s="187">
        <v>0.17</v>
      </c>
      <c r="O43" s="188">
        <v>0.1</v>
      </c>
      <c r="P43" s="188">
        <v>0.11</v>
      </c>
      <c r="Q43" s="187">
        <v>0.15</v>
      </c>
      <c r="R43" s="188">
        <v>0.17</v>
      </c>
      <c r="S43" s="188">
        <v>0.14000000000000001</v>
      </c>
      <c r="T43" s="187">
        <v>0.2</v>
      </c>
      <c r="U43" s="188">
        <v>0.28999999999999998</v>
      </c>
      <c r="V43" s="188">
        <v>0.37</v>
      </c>
      <c r="W43" s="187">
        <v>0.51</v>
      </c>
      <c r="X43" s="188">
        <v>0.63</v>
      </c>
      <c r="Y43" s="188">
        <v>0.66</v>
      </c>
      <c r="Z43" s="187">
        <v>0.73</v>
      </c>
      <c r="AA43" s="188">
        <v>0.82</v>
      </c>
      <c r="AB43" s="188">
        <v>0.79</v>
      </c>
      <c r="AC43" s="187">
        <v>0.84</v>
      </c>
      <c r="AD43" s="188">
        <v>0.9</v>
      </c>
      <c r="AE43" s="188">
        <v>0.85</v>
      </c>
      <c r="AF43" s="187">
        <v>0.87</v>
      </c>
      <c r="AG43" s="189">
        <v>0.86</v>
      </c>
      <c r="AH43" s="190">
        <f t="shared" si="7"/>
        <v>0.58399999999999996</v>
      </c>
      <c r="AI43" s="191">
        <v>0.15</v>
      </c>
      <c r="AJ43" s="192">
        <v>0.2</v>
      </c>
      <c r="AK43" s="192">
        <v>0.5</v>
      </c>
      <c r="AL43" s="192">
        <v>0.75</v>
      </c>
      <c r="AM43" s="192">
        <v>0.85</v>
      </c>
      <c r="AN43" s="193">
        <v>0.85</v>
      </c>
      <c r="AO43" s="186">
        <f>ROUND(M43*$L$43,2)</f>
        <v>1.5</v>
      </c>
      <c r="AP43" s="187">
        <f>ROUND(N43*$L$43,2)</f>
        <v>2.13</v>
      </c>
      <c r="AQ43" s="188">
        <f>ROUND(O43*$L$43,2)</f>
        <v>1.25</v>
      </c>
      <c r="AR43" s="188">
        <f>ROUND(P43*$L$43,2)</f>
        <v>1.38</v>
      </c>
      <c r="AS43" s="187">
        <f>ROUND(Q43*$L$43,2)</f>
        <v>1.88</v>
      </c>
      <c r="AT43" s="188">
        <f>ROUND(R43*$L$43,2)</f>
        <v>2.13</v>
      </c>
      <c r="AU43" s="188">
        <f>ROUND(S43*$L$43,2)</f>
        <v>1.75</v>
      </c>
      <c r="AV43" s="187">
        <f>ROUND(T43*$L$43,2)</f>
        <v>2.5</v>
      </c>
      <c r="AW43" s="188">
        <f>ROUND(U43*$L$43,2)</f>
        <v>3.63</v>
      </c>
      <c r="AX43" s="188">
        <f>ROUND(V43*$L$43,2)</f>
        <v>4.63</v>
      </c>
      <c r="AY43" s="187">
        <f>ROUND(W43*$L$43,2)</f>
        <v>6.38</v>
      </c>
      <c r="AZ43" s="188">
        <f>ROUND(X43*$L$43,2)</f>
        <v>7.88</v>
      </c>
      <c r="BA43" s="188">
        <f>ROUND(Y43*$L$43,2)</f>
        <v>8.25</v>
      </c>
      <c r="BB43" s="187">
        <f>ROUND(Z43*$L$43,2)</f>
        <v>9.1300000000000008</v>
      </c>
      <c r="BC43" s="188">
        <f>ROUND(AA43*$L$43,2)</f>
        <v>10.25</v>
      </c>
      <c r="BD43" s="188">
        <f>ROUND(AB43*$L$43,2)</f>
        <v>9.8800000000000008</v>
      </c>
      <c r="BE43" s="187">
        <f>ROUND(AC43*$L$43,2)</f>
        <v>10.5</v>
      </c>
      <c r="BF43" s="188">
        <f>ROUND(AD43*$L$43,2)</f>
        <v>11.25</v>
      </c>
      <c r="BG43" s="188">
        <f>ROUND(AE43*$L$43,2)</f>
        <v>10.63</v>
      </c>
      <c r="BH43" s="187">
        <f>ROUND(AF43*$L$43,2)</f>
        <v>10.88</v>
      </c>
      <c r="BI43" s="189">
        <f>ROUND(AG43*$L$43,2)</f>
        <v>10.75</v>
      </c>
      <c r="BJ43" s="190">
        <v>0.5</v>
      </c>
      <c r="BK43" s="194" t="str">
        <f t="shared" si="8"/>
        <v>D</v>
      </c>
    </row>
    <row r="44" spans="1:63" s="161" customFormat="1">
      <c r="A44" s="180" t="s">
        <v>766</v>
      </c>
      <c r="B44" s="181" t="s">
        <v>837</v>
      </c>
      <c r="C44" s="182" t="s">
        <v>767</v>
      </c>
      <c r="D44" s="182" t="s">
        <v>820</v>
      </c>
      <c r="E44" s="182" t="s">
        <v>769</v>
      </c>
      <c r="F44" s="182">
        <v>0</v>
      </c>
      <c r="G44" s="180" t="s">
        <v>759</v>
      </c>
      <c r="H44" s="181" t="s">
        <v>839</v>
      </c>
      <c r="I44" s="183">
        <v>38713</v>
      </c>
      <c r="J44" s="183" t="s">
        <v>760</v>
      </c>
      <c r="K44" s="183" t="s">
        <v>771</v>
      </c>
      <c r="L44" s="185">
        <v>12.5</v>
      </c>
      <c r="M44" s="186">
        <v>0.12</v>
      </c>
      <c r="N44" s="187">
        <v>0.19</v>
      </c>
      <c r="O44" s="188">
        <v>0.12</v>
      </c>
      <c r="P44" s="188">
        <v>0.12</v>
      </c>
      <c r="Q44" s="187">
        <v>0.14000000000000001</v>
      </c>
      <c r="R44" s="188">
        <v>0.18</v>
      </c>
      <c r="S44" s="188">
        <v>0.15</v>
      </c>
      <c r="T44" s="187">
        <v>0.21</v>
      </c>
      <c r="U44" s="188">
        <v>0.3</v>
      </c>
      <c r="V44" s="188">
        <v>0.39</v>
      </c>
      <c r="W44" s="187">
        <v>0.53</v>
      </c>
      <c r="X44" s="188">
        <v>0.64</v>
      </c>
      <c r="Y44" s="188">
        <v>0.69</v>
      </c>
      <c r="Z44" s="187">
        <v>0.74</v>
      </c>
      <c r="AA44" s="188">
        <v>0.79</v>
      </c>
      <c r="AB44" s="188">
        <v>0.81</v>
      </c>
      <c r="AC44" s="187">
        <v>0.82</v>
      </c>
      <c r="AD44" s="188">
        <v>0.91</v>
      </c>
      <c r="AE44" s="188">
        <v>0.87</v>
      </c>
      <c r="AF44" s="187">
        <v>0.84</v>
      </c>
      <c r="AG44" s="189">
        <v>0.86</v>
      </c>
      <c r="AH44" s="190">
        <f t="shared" si="7"/>
        <v>0.59199999999999997</v>
      </c>
      <c r="AI44" s="191">
        <v>0.15</v>
      </c>
      <c r="AJ44" s="192">
        <v>0.2</v>
      </c>
      <c r="AK44" s="192">
        <v>0.5</v>
      </c>
      <c r="AL44" s="192">
        <v>0.75</v>
      </c>
      <c r="AM44" s="192">
        <v>0.85</v>
      </c>
      <c r="AN44" s="193">
        <v>0.85</v>
      </c>
      <c r="AO44" s="186">
        <f>ROUND(M44*$L$44,2)</f>
        <v>1.5</v>
      </c>
      <c r="AP44" s="187">
        <f>ROUND(N44*$L$44,2)</f>
        <v>2.38</v>
      </c>
      <c r="AQ44" s="188">
        <f>ROUND(O44*$L$44,2)</f>
        <v>1.5</v>
      </c>
      <c r="AR44" s="188">
        <f>ROUND(P44*$L$44,2)</f>
        <v>1.5</v>
      </c>
      <c r="AS44" s="187">
        <f>ROUND(Q44*$L$44,2)</f>
        <v>1.75</v>
      </c>
      <c r="AT44" s="188">
        <f>ROUND(R44*$L$44,2)</f>
        <v>2.25</v>
      </c>
      <c r="AU44" s="188">
        <f>ROUND(S44*$L$44,2)</f>
        <v>1.88</v>
      </c>
      <c r="AV44" s="187">
        <f>ROUND(T44*$L$44,2)</f>
        <v>2.63</v>
      </c>
      <c r="AW44" s="188">
        <f>ROUND(U44*$L$44,2)</f>
        <v>3.75</v>
      </c>
      <c r="AX44" s="188">
        <f>ROUND(V44*$L$44,2)</f>
        <v>4.88</v>
      </c>
      <c r="AY44" s="187">
        <f>ROUND(W44*$L$44,2)</f>
        <v>6.63</v>
      </c>
      <c r="AZ44" s="188">
        <f>ROUND(X44*$L$44,2)</f>
        <v>8</v>
      </c>
      <c r="BA44" s="188">
        <f>ROUND(Y44*$L$44,2)</f>
        <v>8.6300000000000008</v>
      </c>
      <c r="BB44" s="187">
        <f>ROUND(Z44*$L$44,2)</f>
        <v>9.25</v>
      </c>
      <c r="BC44" s="188">
        <f>ROUND(AA44*$L$44,2)</f>
        <v>9.8800000000000008</v>
      </c>
      <c r="BD44" s="188">
        <f>ROUND(AB44*$L$44,2)</f>
        <v>10.130000000000001</v>
      </c>
      <c r="BE44" s="187">
        <f>ROUND(AC44*$L$44,2)</f>
        <v>10.25</v>
      </c>
      <c r="BF44" s="188">
        <f>ROUND(AD44*$L$44,2)</f>
        <v>11.38</v>
      </c>
      <c r="BG44" s="188">
        <f>ROUND(AE44*$L$44,2)</f>
        <v>10.88</v>
      </c>
      <c r="BH44" s="187">
        <f>ROUND(AF44*$L$44,2)</f>
        <v>10.5</v>
      </c>
      <c r="BI44" s="189">
        <f>ROUND(AG44*$L$44,2)</f>
        <v>10.75</v>
      </c>
      <c r="BJ44" s="190">
        <v>0.6</v>
      </c>
      <c r="BK44" s="194" t="str">
        <f t="shared" si="8"/>
        <v>C</v>
      </c>
    </row>
    <row r="45" spans="1:63" s="161" customFormat="1">
      <c r="A45" s="180" t="s">
        <v>766</v>
      </c>
      <c r="B45" s="181" t="s">
        <v>837</v>
      </c>
      <c r="C45" s="182" t="s">
        <v>840</v>
      </c>
      <c r="D45" s="182" t="s">
        <v>820</v>
      </c>
      <c r="E45" s="182" t="s">
        <v>769</v>
      </c>
      <c r="F45" s="182">
        <v>0</v>
      </c>
      <c r="G45" s="180" t="s">
        <v>759</v>
      </c>
      <c r="H45" s="181" t="s">
        <v>839</v>
      </c>
      <c r="I45" s="183">
        <v>38713</v>
      </c>
      <c r="J45" s="183" t="s">
        <v>760</v>
      </c>
      <c r="K45" s="183" t="s">
        <v>771</v>
      </c>
      <c r="L45" s="185">
        <v>12.5</v>
      </c>
      <c r="M45" s="186">
        <v>0.13</v>
      </c>
      <c r="N45" s="187">
        <v>0.19</v>
      </c>
      <c r="O45" s="188">
        <v>0.16</v>
      </c>
      <c r="P45" s="188">
        <v>0.14000000000000001</v>
      </c>
      <c r="Q45" s="187">
        <v>0.16</v>
      </c>
      <c r="R45" s="188">
        <v>0.19</v>
      </c>
      <c r="S45" s="188">
        <v>0.15</v>
      </c>
      <c r="T45" s="187">
        <v>0.22</v>
      </c>
      <c r="U45" s="188">
        <v>0.34</v>
      </c>
      <c r="V45" s="188">
        <v>0.38</v>
      </c>
      <c r="W45" s="187">
        <v>0.54</v>
      </c>
      <c r="X45" s="188">
        <v>0.62</v>
      </c>
      <c r="Y45" s="188">
        <v>0.69</v>
      </c>
      <c r="Z45" s="187">
        <v>0.73</v>
      </c>
      <c r="AA45" s="188">
        <v>0.8</v>
      </c>
      <c r="AB45" s="188">
        <v>0.79</v>
      </c>
      <c r="AC45" s="187">
        <v>0.82</v>
      </c>
      <c r="AD45" s="188">
        <v>0.88</v>
      </c>
      <c r="AE45" s="188">
        <v>0.83</v>
      </c>
      <c r="AF45" s="187">
        <v>0.86</v>
      </c>
      <c r="AG45" s="189">
        <v>0.89</v>
      </c>
      <c r="AH45" s="190">
        <f t="shared" si="7"/>
        <v>0.59300000000000008</v>
      </c>
      <c r="AI45" s="191">
        <v>0.15</v>
      </c>
      <c r="AJ45" s="192">
        <v>0.25</v>
      </c>
      <c r="AK45" s="192">
        <v>0.5</v>
      </c>
      <c r="AL45" s="192">
        <v>0.75</v>
      </c>
      <c r="AM45" s="192">
        <v>0.85</v>
      </c>
      <c r="AN45" s="193">
        <v>0.85</v>
      </c>
      <c r="AO45" s="186">
        <f>ROUND(M45*$L$45,2)</f>
        <v>1.63</v>
      </c>
      <c r="AP45" s="187">
        <f>ROUND(N45*$L$45,2)</f>
        <v>2.38</v>
      </c>
      <c r="AQ45" s="188">
        <f>ROUND(O45*$L$45,2)</f>
        <v>2</v>
      </c>
      <c r="AR45" s="188">
        <f>ROUND(P45*$L$45,2)</f>
        <v>1.75</v>
      </c>
      <c r="AS45" s="187">
        <f>ROUND(Q45*$L$45,2)</f>
        <v>2</v>
      </c>
      <c r="AT45" s="188">
        <f>ROUND(R45*$L$45,2)</f>
        <v>2.38</v>
      </c>
      <c r="AU45" s="188">
        <f>ROUND(S45*$L$45,2)</f>
        <v>1.88</v>
      </c>
      <c r="AV45" s="187">
        <f>ROUND(T45*$L$45,2)</f>
        <v>2.75</v>
      </c>
      <c r="AW45" s="188">
        <f>ROUND(U45*$L$45,2)</f>
        <v>4.25</v>
      </c>
      <c r="AX45" s="188">
        <f>ROUND(V45*$L$45,2)</f>
        <v>4.75</v>
      </c>
      <c r="AY45" s="187">
        <f>ROUND(W45*$L$45,2)</f>
        <v>6.75</v>
      </c>
      <c r="AZ45" s="188">
        <f>ROUND(X45*$L$45,2)</f>
        <v>7.75</v>
      </c>
      <c r="BA45" s="188">
        <f>ROUND(Y45*$L$45,2)</f>
        <v>8.6300000000000008</v>
      </c>
      <c r="BB45" s="187">
        <f>ROUND(Z45*$L$45,2)</f>
        <v>9.1300000000000008</v>
      </c>
      <c r="BC45" s="188">
        <f>ROUND(AA45*$L$45,2)</f>
        <v>10</v>
      </c>
      <c r="BD45" s="188">
        <f>ROUND(AB45*$L$45,2)</f>
        <v>9.8800000000000008</v>
      </c>
      <c r="BE45" s="187">
        <f>ROUND(AC45*$L$45,2)</f>
        <v>10.25</v>
      </c>
      <c r="BF45" s="188">
        <f>ROUND(AD45*$L$45,2)</f>
        <v>11</v>
      </c>
      <c r="BG45" s="188">
        <f>ROUND(AE45*$L$45,2)</f>
        <v>10.38</v>
      </c>
      <c r="BH45" s="187">
        <f>ROUND(AF45*$L$45,2)</f>
        <v>10.75</v>
      </c>
      <c r="BI45" s="189">
        <f>ROUND(AG45*$L$45,2)</f>
        <v>11.13</v>
      </c>
      <c r="BJ45" s="190">
        <v>0.5</v>
      </c>
      <c r="BK45" s="194" t="str">
        <f t="shared" si="8"/>
        <v>D</v>
      </c>
    </row>
    <row r="46" spans="1:63" s="161" customFormat="1">
      <c r="A46" s="180" t="s">
        <v>766</v>
      </c>
      <c r="B46" s="181" t="s">
        <v>837</v>
      </c>
      <c r="C46" s="182" t="s">
        <v>840</v>
      </c>
      <c r="D46" s="182" t="s">
        <v>820</v>
      </c>
      <c r="E46" s="182" t="s">
        <v>769</v>
      </c>
      <c r="F46" s="182">
        <v>0</v>
      </c>
      <c r="G46" s="180" t="s">
        <v>759</v>
      </c>
      <c r="H46" s="181" t="s">
        <v>839</v>
      </c>
      <c r="I46" s="183">
        <v>38713</v>
      </c>
      <c r="J46" s="183" t="s">
        <v>760</v>
      </c>
      <c r="K46" s="183" t="s">
        <v>771</v>
      </c>
      <c r="L46" s="185">
        <v>12.5</v>
      </c>
      <c r="M46" s="186">
        <v>0.15</v>
      </c>
      <c r="N46" s="187">
        <v>0.2</v>
      </c>
      <c r="O46" s="188">
        <v>0.16</v>
      </c>
      <c r="P46" s="188">
        <v>0.16</v>
      </c>
      <c r="Q46" s="187">
        <v>0.15</v>
      </c>
      <c r="R46" s="188">
        <v>0.17</v>
      </c>
      <c r="S46" s="188">
        <v>0.18</v>
      </c>
      <c r="T46" s="187">
        <v>0.22</v>
      </c>
      <c r="U46" s="188">
        <v>0.34</v>
      </c>
      <c r="V46" s="188">
        <v>0.38</v>
      </c>
      <c r="W46" s="187">
        <v>0.53</v>
      </c>
      <c r="X46" s="188">
        <v>0.61</v>
      </c>
      <c r="Y46" s="188">
        <v>0.66</v>
      </c>
      <c r="Z46" s="187">
        <v>0.74</v>
      </c>
      <c r="AA46" s="188">
        <v>0.84</v>
      </c>
      <c r="AB46" s="188">
        <v>0.81</v>
      </c>
      <c r="AC46" s="187">
        <v>0.84</v>
      </c>
      <c r="AD46" s="188">
        <v>0.87</v>
      </c>
      <c r="AE46" s="188">
        <v>0.85</v>
      </c>
      <c r="AF46" s="187">
        <v>0.9</v>
      </c>
      <c r="AG46" s="189">
        <v>0.91</v>
      </c>
      <c r="AH46" s="190">
        <f t="shared" si="7"/>
        <v>0.59700000000000009</v>
      </c>
      <c r="AI46" s="191">
        <v>0.15</v>
      </c>
      <c r="AJ46" s="192">
        <v>0.25</v>
      </c>
      <c r="AK46" s="192">
        <v>0.5</v>
      </c>
      <c r="AL46" s="192">
        <v>0.75</v>
      </c>
      <c r="AM46" s="192">
        <v>0.85</v>
      </c>
      <c r="AN46" s="193">
        <v>0.9</v>
      </c>
      <c r="AO46" s="186">
        <f>ROUND(M46*$L$46,2)</f>
        <v>1.88</v>
      </c>
      <c r="AP46" s="187">
        <f>ROUND(N46*$L$46,2)</f>
        <v>2.5</v>
      </c>
      <c r="AQ46" s="188">
        <f>ROUND(O46*$L$46,2)</f>
        <v>2</v>
      </c>
      <c r="AR46" s="188">
        <f>ROUND(P46*$L$46,2)</f>
        <v>2</v>
      </c>
      <c r="AS46" s="187">
        <f>ROUND(Q46*$L$46,2)</f>
        <v>1.88</v>
      </c>
      <c r="AT46" s="188">
        <f>ROUND(R46*$L$46,2)</f>
        <v>2.13</v>
      </c>
      <c r="AU46" s="188">
        <f>ROUND(S46*$L$46,2)</f>
        <v>2.25</v>
      </c>
      <c r="AV46" s="187">
        <f>ROUND(T46*$L$46,2)</f>
        <v>2.75</v>
      </c>
      <c r="AW46" s="188">
        <f>ROUND(U46*$L$46,2)</f>
        <v>4.25</v>
      </c>
      <c r="AX46" s="188">
        <f>ROUND(V46*$L$46,2)</f>
        <v>4.75</v>
      </c>
      <c r="AY46" s="187">
        <f>ROUND(W46*$L$46,2)</f>
        <v>6.63</v>
      </c>
      <c r="AZ46" s="188">
        <f>ROUND(X46*$L$46,2)</f>
        <v>7.63</v>
      </c>
      <c r="BA46" s="188">
        <f>ROUND(Y46*$L$46,2)</f>
        <v>8.25</v>
      </c>
      <c r="BB46" s="187">
        <f>ROUND(Z46*$L$46,2)</f>
        <v>9.25</v>
      </c>
      <c r="BC46" s="188">
        <f>ROUND(AA46*$L$46,2)</f>
        <v>10.5</v>
      </c>
      <c r="BD46" s="188">
        <f>ROUND(AB46*$L$46,2)</f>
        <v>10.130000000000001</v>
      </c>
      <c r="BE46" s="187">
        <f>ROUND(AC46*$L$46,2)</f>
        <v>10.5</v>
      </c>
      <c r="BF46" s="188">
        <f>ROUND(AD46*$L$46,2)</f>
        <v>10.88</v>
      </c>
      <c r="BG46" s="188">
        <f>ROUND(AE46*$L$46,2)</f>
        <v>10.63</v>
      </c>
      <c r="BH46" s="187">
        <f>ROUND(AF46*$L$46,2)</f>
        <v>11.25</v>
      </c>
      <c r="BI46" s="189">
        <f>ROUND(AG46*$L$46,2)</f>
        <v>11.38</v>
      </c>
      <c r="BJ46" s="190">
        <v>0.6</v>
      </c>
      <c r="BK46" s="194" t="str">
        <f t="shared" si="8"/>
        <v>C</v>
      </c>
    </row>
    <row r="47" spans="1:63" s="161" customFormat="1">
      <c r="A47" s="180" t="s">
        <v>841</v>
      </c>
      <c r="B47" s="181" t="s">
        <v>842</v>
      </c>
      <c r="C47" s="182">
        <v>30</v>
      </c>
      <c r="D47" s="182"/>
      <c r="E47" s="182"/>
      <c r="F47" s="182">
        <v>0</v>
      </c>
      <c r="G47" s="180" t="s">
        <v>759</v>
      </c>
      <c r="H47" s="181" t="s">
        <v>843</v>
      </c>
      <c r="I47" s="183">
        <v>38812</v>
      </c>
      <c r="J47" s="183" t="s">
        <v>760</v>
      </c>
      <c r="K47" s="183" t="s">
        <v>761</v>
      </c>
      <c r="L47" s="185">
        <v>12.5</v>
      </c>
      <c r="M47" s="186">
        <v>0.15</v>
      </c>
      <c r="N47" s="187">
        <v>0.09</v>
      </c>
      <c r="O47" s="188">
        <v>0.19</v>
      </c>
      <c r="P47" s="188">
        <v>0.16</v>
      </c>
      <c r="Q47" s="187">
        <v>0.16</v>
      </c>
      <c r="R47" s="188">
        <v>0.16</v>
      </c>
      <c r="S47" s="188">
        <v>0.26</v>
      </c>
      <c r="T47" s="187">
        <v>0.39</v>
      </c>
      <c r="U47" s="188">
        <v>0.57999999999999996</v>
      </c>
      <c r="V47" s="188">
        <v>0.72</v>
      </c>
      <c r="W47" s="187">
        <v>0.91</v>
      </c>
      <c r="X47" s="188">
        <v>0.91</v>
      </c>
      <c r="Y47" s="188">
        <v>1.02</v>
      </c>
      <c r="Z47" s="187">
        <v>1.01</v>
      </c>
      <c r="AA47" s="188">
        <v>0.96</v>
      </c>
      <c r="AB47" s="188">
        <v>0.86</v>
      </c>
      <c r="AC47" s="187">
        <v>0.81</v>
      </c>
      <c r="AD47" s="188">
        <v>0.73</v>
      </c>
      <c r="AE47" s="188">
        <v>0.66</v>
      </c>
      <c r="AF47" s="187">
        <v>0.55000000000000004</v>
      </c>
      <c r="AG47" s="189">
        <v>0.49</v>
      </c>
      <c r="AH47" s="190">
        <f t="shared" si="7"/>
        <v>0.81699999999999995</v>
      </c>
      <c r="AI47" s="191">
        <v>0.15</v>
      </c>
      <c r="AJ47" s="192">
        <v>0.4</v>
      </c>
      <c r="AK47" s="192">
        <v>0.85</v>
      </c>
      <c r="AL47" s="192">
        <v>1</v>
      </c>
      <c r="AM47" s="192">
        <v>0.8</v>
      </c>
      <c r="AN47" s="193">
        <v>0.55000000000000004</v>
      </c>
      <c r="AO47" s="186">
        <f>ROUND(M47*$L47,2)</f>
        <v>1.88</v>
      </c>
      <c r="AP47" s="187">
        <f>ROUND(N47*$L47,2)</f>
        <v>1.1299999999999999</v>
      </c>
      <c r="AQ47" s="188">
        <f>ROUND(O47*$L47,2)</f>
        <v>2.38</v>
      </c>
      <c r="AR47" s="188">
        <f>ROUND(P47*$L47,2)</f>
        <v>2</v>
      </c>
      <c r="AS47" s="187">
        <f>ROUND(Q47*$L47,2)</f>
        <v>2</v>
      </c>
      <c r="AT47" s="188">
        <f>ROUND(R47*$L47,2)</f>
        <v>2</v>
      </c>
      <c r="AU47" s="188">
        <f>ROUND(S47*$L47,2)</f>
        <v>3.25</v>
      </c>
      <c r="AV47" s="187">
        <f>ROUND(T47*$L47,2)</f>
        <v>4.88</v>
      </c>
      <c r="AW47" s="188">
        <f>ROUND(U47*$L47,2)</f>
        <v>7.25</v>
      </c>
      <c r="AX47" s="188">
        <f>ROUND(V47*$L47,2)</f>
        <v>9</v>
      </c>
      <c r="AY47" s="187">
        <f>ROUND(W47*$L47,2)</f>
        <v>11.38</v>
      </c>
      <c r="AZ47" s="188">
        <f>ROUND(X47*$L47,2)</f>
        <v>11.38</v>
      </c>
      <c r="BA47" s="188">
        <f>ROUND(Y47*$L47,2)</f>
        <v>12.75</v>
      </c>
      <c r="BB47" s="187">
        <f>ROUND(Z47*$L47,2)</f>
        <v>12.63</v>
      </c>
      <c r="BC47" s="188">
        <f>ROUND(AA47*$L47,2)</f>
        <v>12</v>
      </c>
      <c r="BD47" s="188">
        <f>ROUND(AB47*$L47,2)</f>
        <v>10.75</v>
      </c>
      <c r="BE47" s="187">
        <f>ROUND(AC47*$L47,2)</f>
        <v>10.130000000000001</v>
      </c>
      <c r="BF47" s="188">
        <f>ROUND(AD47*$L47,2)</f>
        <v>9.1300000000000008</v>
      </c>
      <c r="BG47" s="188">
        <f>ROUND(AE47*$L47,2)</f>
        <v>8.25</v>
      </c>
      <c r="BH47" s="187">
        <f>ROUND(AF47*$L47,2)</f>
        <v>6.88</v>
      </c>
      <c r="BI47" s="189">
        <f>ROUND(AG47*$L47,2)</f>
        <v>6.13</v>
      </c>
      <c r="BJ47" s="190">
        <v>0.6</v>
      </c>
      <c r="BK47" s="194" t="str">
        <f t="shared" si="8"/>
        <v>C</v>
      </c>
    </row>
    <row r="48" spans="1:63" s="161" customFormat="1">
      <c r="A48" s="180" t="s">
        <v>841</v>
      </c>
      <c r="B48" s="181" t="s">
        <v>842</v>
      </c>
      <c r="C48" s="182">
        <v>60</v>
      </c>
      <c r="D48" s="182"/>
      <c r="E48" s="182"/>
      <c r="F48" s="182">
        <v>0</v>
      </c>
      <c r="G48" s="180" t="s">
        <v>759</v>
      </c>
      <c r="H48" s="181" t="s">
        <v>843</v>
      </c>
      <c r="I48" s="183">
        <v>38812</v>
      </c>
      <c r="J48" s="183" t="s">
        <v>772</v>
      </c>
      <c r="K48" s="183" t="s">
        <v>844</v>
      </c>
      <c r="L48" s="185">
        <v>12.5</v>
      </c>
      <c r="M48" s="186">
        <v>0.22</v>
      </c>
      <c r="N48" s="187">
        <v>0.19</v>
      </c>
      <c r="O48" s="188">
        <v>0.25</v>
      </c>
      <c r="P48" s="188">
        <v>0.31</v>
      </c>
      <c r="Q48" s="187">
        <v>0.45</v>
      </c>
      <c r="R48" s="188">
        <v>0.56000000000000005</v>
      </c>
      <c r="S48" s="188">
        <v>0.68</v>
      </c>
      <c r="T48" s="187">
        <v>0.84</v>
      </c>
      <c r="U48" s="188">
        <v>0.93</v>
      </c>
      <c r="V48" s="188">
        <v>1.01</v>
      </c>
      <c r="W48" s="187">
        <v>1</v>
      </c>
      <c r="X48" s="188">
        <v>0.98</v>
      </c>
      <c r="Y48" s="188">
        <v>1.04</v>
      </c>
      <c r="Z48" s="187">
        <v>1.04</v>
      </c>
      <c r="AA48" s="188">
        <v>1.02</v>
      </c>
      <c r="AB48" s="188">
        <v>0.96</v>
      </c>
      <c r="AC48" s="187">
        <v>0.9</v>
      </c>
      <c r="AD48" s="188">
        <v>0.85</v>
      </c>
      <c r="AE48" s="188">
        <v>0.81</v>
      </c>
      <c r="AF48" s="187">
        <v>0.71</v>
      </c>
      <c r="AG48" s="189">
        <v>0.56000000000000005</v>
      </c>
      <c r="AH48" s="190">
        <f t="shared" si="7"/>
        <v>0.97200000000000009</v>
      </c>
      <c r="AI48" s="191">
        <v>0.45</v>
      </c>
      <c r="AJ48" s="192">
        <v>0.8</v>
      </c>
      <c r="AK48" s="192">
        <v>1</v>
      </c>
      <c r="AL48" s="192">
        <v>1</v>
      </c>
      <c r="AM48" s="192">
        <v>0.9</v>
      </c>
      <c r="AN48" s="193">
        <v>0.7</v>
      </c>
      <c r="AO48" s="186">
        <f>ROUND(M48*$L48,2)</f>
        <v>2.75</v>
      </c>
      <c r="AP48" s="187">
        <f>ROUND(N48*$L48,2)</f>
        <v>2.38</v>
      </c>
      <c r="AQ48" s="188">
        <f>ROUND(O48*$L48,2)</f>
        <v>3.13</v>
      </c>
      <c r="AR48" s="188">
        <f>ROUND(P48*$L48,2)</f>
        <v>3.88</v>
      </c>
      <c r="AS48" s="187">
        <f>ROUND(Q48*$L48,2)</f>
        <v>5.63</v>
      </c>
      <c r="AT48" s="188">
        <f>ROUND(R48*$L48,2)</f>
        <v>7</v>
      </c>
      <c r="AU48" s="188">
        <f>ROUND(S48*$L48,2)</f>
        <v>8.5</v>
      </c>
      <c r="AV48" s="187">
        <f>ROUND(T48*$L48,2)</f>
        <v>10.5</v>
      </c>
      <c r="AW48" s="188">
        <f>ROUND(U48*$L48,2)</f>
        <v>11.63</v>
      </c>
      <c r="AX48" s="188">
        <f>ROUND(V48*$L48,2)</f>
        <v>12.63</v>
      </c>
      <c r="AY48" s="187">
        <f>ROUND(W48*$L48,2)</f>
        <v>12.5</v>
      </c>
      <c r="AZ48" s="188">
        <f>ROUND(X48*$L48,2)</f>
        <v>12.25</v>
      </c>
      <c r="BA48" s="188">
        <f>ROUND(Y48*$L48,2)</f>
        <v>13</v>
      </c>
      <c r="BB48" s="187">
        <f>ROUND(Z48*$L48,2)</f>
        <v>13</v>
      </c>
      <c r="BC48" s="188">
        <f>ROUND(AA48*$L48,2)</f>
        <v>12.75</v>
      </c>
      <c r="BD48" s="188">
        <f>ROUND(AB48*$L48,2)</f>
        <v>12</v>
      </c>
      <c r="BE48" s="187">
        <f>ROUND(AC48*$L48,2)</f>
        <v>11.25</v>
      </c>
      <c r="BF48" s="188">
        <f>ROUND(AD48*$L48,2)</f>
        <v>10.63</v>
      </c>
      <c r="BG48" s="188">
        <f>ROUND(AE48*$L48,2)</f>
        <v>10.130000000000001</v>
      </c>
      <c r="BH48" s="187">
        <f>ROUND(AF48*$L48,2)</f>
        <v>8.8800000000000008</v>
      </c>
      <c r="BI48" s="189">
        <f>ROUND(AG48*$L48,2)</f>
        <v>7</v>
      </c>
      <c r="BJ48" s="190">
        <v>0.9</v>
      </c>
      <c r="BK48" s="194" t="str">
        <f t="shared" si="8"/>
        <v>A</v>
      </c>
    </row>
    <row r="49" spans="1:63" s="161" customFormat="1">
      <c r="A49" s="180" t="s">
        <v>805</v>
      </c>
      <c r="B49" s="181" t="s">
        <v>845</v>
      </c>
      <c r="C49" s="182" t="s">
        <v>846</v>
      </c>
      <c r="D49" s="182" t="s">
        <v>820</v>
      </c>
      <c r="E49" s="182" t="s">
        <v>769</v>
      </c>
      <c r="F49" s="182" t="s">
        <v>847</v>
      </c>
      <c r="G49" s="180" t="s">
        <v>759</v>
      </c>
      <c r="H49" s="181" t="s">
        <v>848</v>
      </c>
      <c r="I49" s="183">
        <v>38812</v>
      </c>
      <c r="J49" s="183" t="s">
        <v>760</v>
      </c>
      <c r="K49" s="183" t="s">
        <v>771</v>
      </c>
      <c r="L49" s="185">
        <v>10.8</v>
      </c>
      <c r="M49" s="186">
        <v>0.16</v>
      </c>
      <c r="N49" s="187">
        <v>0.2</v>
      </c>
      <c r="O49" s="188">
        <v>0.18</v>
      </c>
      <c r="P49" s="188">
        <v>0.34</v>
      </c>
      <c r="Q49" s="187">
        <v>0.4</v>
      </c>
      <c r="R49" s="188">
        <v>0.53</v>
      </c>
      <c r="S49" s="188">
        <v>0.65</v>
      </c>
      <c r="T49" s="187">
        <v>0.83</v>
      </c>
      <c r="U49" s="188">
        <v>1.1100000000000001</v>
      </c>
      <c r="V49" s="188">
        <v>1.1599999999999999</v>
      </c>
      <c r="W49" s="187">
        <v>1.2</v>
      </c>
      <c r="X49" s="188">
        <v>1.31</v>
      </c>
      <c r="Y49" s="188">
        <v>1.38</v>
      </c>
      <c r="Z49" s="187">
        <v>1.45</v>
      </c>
      <c r="AA49" s="188">
        <v>1.52</v>
      </c>
      <c r="AB49" s="188">
        <v>1.47</v>
      </c>
      <c r="AC49" s="187">
        <v>1.55</v>
      </c>
      <c r="AD49" s="188">
        <v>1.55</v>
      </c>
      <c r="AE49" s="188">
        <v>1.55</v>
      </c>
      <c r="AF49" s="187">
        <v>1.43</v>
      </c>
      <c r="AG49" s="189">
        <v>1.37</v>
      </c>
      <c r="AH49" s="190">
        <f t="shared" si="7"/>
        <v>1.298</v>
      </c>
      <c r="AI49" s="191">
        <v>0.4</v>
      </c>
      <c r="AJ49" s="192">
        <v>0.85</v>
      </c>
      <c r="AK49" s="192">
        <v>1</v>
      </c>
      <c r="AL49" s="192">
        <v>1</v>
      </c>
      <c r="AM49" s="192">
        <v>1</v>
      </c>
      <c r="AN49" s="193">
        <v>1</v>
      </c>
      <c r="AO49" s="186">
        <v>0.09</v>
      </c>
      <c r="AP49" s="187">
        <v>0.11</v>
      </c>
      <c r="AQ49" s="188">
        <v>0.1</v>
      </c>
      <c r="AR49" s="188">
        <v>0.18</v>
      </c>
      <c r="AS49" s="187">
        <v>0.22</v>
      </c>
      <c r="AT49" s="188">
        <v>0.28999999999999998</v>
      </c>
      <c r="AU49" s="188">
        <v>0.35</v>
      </c>
      <c r="AV49" s="187">
        <v>0.45</v>
      </c>
      <c r="AW49" s="188">
        <v>0.6</v>
      </c>
      <c r="AX49" s="188">
        <v>0.63</v>
      </c>
      <c r="AY49" s="187">
        <v>0.65</v>
      </c>
      <c r="AZ49" s="188">
        <v>0.71</v>
      </c>
      <c r="BA49" s="188">
        <v>0.75</v>
      </c>
      <c r="BB49" s="187">
        <v>0.78</v>
      </c>
      <c r="BC49" s="188">
        <v>0.82</v>
      </c>
      <c r="BD49" s="188">
        <v>0.79</v>
      </c>
      <c r="BE49" s="187">
        <v>0.84</v>
      </c>
      <c r="BF49" s="188">
        <v>0.84</v>
      </c>
      <c r="BG49" s="188">
        <v>0.84</v>
      </c>
      <c r="BH49" s="187">
        <v>0.77</v>
      </c>
      <c r="BI49" s="189">
        <v>0.74</v>
      </c>
      <c r="BJ49" s="190">
        <v>1</v>
      </c>
      <c r="BK49" s="194" t="str">
        <f t="shared" si="8"/>
        <v>A</v>
      </c>
    </row>
    <row r="50" spans="1:63" s="161" customFormat="1">
      <c r="A50" s="180" t="s">
        <v>805</v>
      </c>
      <c r="B50" s="181" t="s">
        <v>845</v>
      </c>
      <c r="C50" s="182" t="s">
        <v>846</v>
      </c>
      <c r="D50" s="182" t="s">
        <v>820</v>
      </c>
      <c r="E50" s="182" t="s">
        <v>769</v>
      </c>
      <c r="F50" s="182" t="s">
        <v>849</v>
      </c>
      <c r="G50" s="180" t="s">
        <v>759</v>
      </c>
      <c r="H50" s="181" t="s">
        <v>848</v>
      </c>
      <c r="I50" s="183">
        <v>38812</v>
      </c>
      <c r="J50" s="183" t="s">
        <v>760</v>
      </c>
      <c r="K50" s="183" t="s">
        <v>771</v>
      </c>
      <c r="L50" s="185">
        <v>11.34</v>
      </c>
      <c r="M50" s="186">
        <v>0.14000000000000001</v>
      </c>
      <c r="N50" s="187">
        <v>0.16</v>
      </c>
      <c r="O50" s="188">
        <v>0.11</v>
      </c>
      <c r="P50" s="188">
        <v>0.26</v>
      </c>
      <c r="Q50" s="187">
        <v>0.3</v>
      </c>
      <c r="R50" s="188">
        <v>0.39</v>
      </c>
      <c r="S50" s="188">
        <v>0.45</v>
      </c>
      <c r="T50" s="187">
        <v>0.61</v>
      </c>
      <c r="U50" s="188">
        <v>0.77</v>
      </c>
      <c r="V50" s="188">
        <v>0.88</v>
      </c>
      <c r="W50" s="187">
        <v>1</v>
      </c>
      <c r="X50" s="188">
        <v>1.19</v>
      </c>
      <c r="Y50" s="188">
        <v>1.19</v>
      </c>
      <c r="Z50" s="187">
        <v>1.22</v>
      </c>
      <c r="AA50" s="188">
        <v>1.23</v>
      </c>
      <c r="AB50" s="188">
        <v>1.23</v>
      </c>
      <c r="AC50" s="187">
        <v>1.27</v>
      </c>
      <c r="AD50" s="188">
        <v>1.2</v>
      </c>
      <c r="AE50" s="188">
        <v>1.17</v>
      </c>
      <c r="AF50" s="187">
        <v>1.1200000000000001</v>
      </c>
      <c r="AG50" s="189">
        <v>1.1299999999999999</v>
      </c>
      <c r="AH50" s="190">
        <f t="shared" si="7"/>
        <v>1.0589999999999997</v>
      </c>
      <c r="AI50" s="191">
        <v>0.3</v>
      </c>
      <c r="AJ50" s="192">
        <v>0.6</v>
      </c>
      <c r="AK50" s="192">
        <v>1</v>
      </c>
      <c r="AL50" s="192">
        <v>1</v>
      </c>
      <c r="AM50" s="192">
        <v>1</v>
      </c>
      <c r="AN50" s="193">
        <v>1</v>
      </c>
      <c r="AO50" s="186">
        <v>0.11</v>
      </c>
      <c r="AP50" s="187">
        <v>0.13</v>
      </c>
      <c r="AQ50" s="188">
        <v>0.09</v>
      </c>
      <c r="AR50" s="188">
        <v>0.21</v>
      </c>
      <c r="AS50" s="187">
        <v>0.24</v>
      </c>
      <c r="AT50" s="188">
        <v>0.32</v>
      </c>
      <c r="AU50" s="188">
        <v>0.36</v>
      </c>
      <c r="AV50" s="187">
        <v>0.49</v>
      </c>
      <c r="AW50" s="188">
        <v>0.62</v>
      </c>
      <c r="AX50" s="188">
        <v>0.71</v>
      </c>
      <c r="AY50" s="187">
        <v>0.81</v>
      </c>
      <c r="AZ50" s="188">
        <v>0.96</v>
      </c>
      <c r="BA50" s="188">
        <v>0.96</v>
      </c>
      <c r="BB50" s="187">
        <v>0.99</v>
      </c>
      <c r="BC50" s="188">
        <v>1</v>
      </c>
      <c r="BD50" s="188">
        <v>1</v>
      </c>
      <c r="BE50" s="187">
        <v>1.03</v>
      </c>
      <c r="BF50" s="188">
        <v>0.97</v>
      </c>
      <c r="BG50" s="188">
        <v>0.95</v>
      </c>
      <c r="BH50" s="187">
        <v>0.91</v>
      </c>
      <c r="BI50" s="189">
        <v>0.92</v>
      </c>
      <c r="BJ50" s="190">
        <v>0.9</v>
      </c>
      <c r="BK50" s="194" t="str">
        <f t="shared" si="8"/>
        <v>A</v>
      </c>
    </row>
    <row r="51" spans="1:63" s="161" customFormat="1">
      <c r="A51" s="180" t="s">
        <v>805</v>
      </c>
      <c r="B51" s="181" t="s">
        <v>845</v>
      </c>
      <c r="C51" s="182" t="s">
        <v>846</v>
      </c>
      <c r="D51" s="182" t="s">
        <v>820</v>
      </c>
      <c r="E51" s="182" t="s">
        <v>769</v>
      </c>
      <c r="F51" s="182" t="s">
        <v>850</v>
      </c>
      <c r="G51" s="180" t="s">
        <v>759</v>
      </c>
      <c r="H51" s="181" t="s">
        <v>848</v>
      </c>
      <c r="I51" s="183">
        <v>38812</v>
      </c>
      <c r="J51" s="183" t="s">
        <v>760</v>
      </c>
      <c r="K51" s="183" t="s">
        <v>771</v>
      </c>
      <c r="L51" s="185">
        <v>11.66</v>
      </c>
      <c r="M51" s="186">
        <v>0.19</v>
      </c>
      <c r="N51" s="187">
        <v>0.19</v>
      </c>
      <c r="O51" s="188">
        <v>0.21</v>
      </c>
      <c r="P51" s="188">
        <v>0.2</v>
      </c>
      <c r="Q51" s="187">
        <v>0.24</v>
      </c>
      <c r="R51" s="188">
        <v>0.28999999999999998</v>
      </c>
      <c r="S51" s="188">
        <v>0.36</v>
      </c>
      <c r="T51" s="187">
        <v>0.51</v>
      </c>
      <c r="U51" s="188">
        <v>0.69</v>
      </c>
      <c r="V51" s="188">
        <v>0.78</v>
      </c>
      <c r="W51" s="187">
        <v>0.88</v>
      </c>
      <c r="X51" s="188">
        <v>0.97</v>
      </c>
      <c r="Y51" s="188">
        <v>1.04</v>
      </c>
      <c r="Z51" s="187">
        <v>1.07</v>
      </c>
      <c r="AA51" s="188">
        <v>1.0900000000000001</v>
      </c>
      <c r="AB51" s="188">
        <v>1.04</v>
      </c>
      <c r="AC51" s="187">
        <v>1.05</v>
      </c>
      <c r="AD51" s="188">
        <v>1.02</v>
      </c>
      <c r="AE51" s="188">
        <v>1.05</v>
      </c>
      <c r="AF51" s="187">
        <v>1.01</v>
      </c>
      <c r="AG51" s="189">
        <v>0.95</v>
      </c>
      <c r="AH51" s="190">
        <f t="shared" si="7"/>
        <v>0.91200000000000014</v>
      </c>
      <c r="AI51" s="191">
        <v>0.25</v>
      </c>
      <c r="AJ51" s="192">
        <v>0.5</v>
      </c>
      <c r="AK51" s="192">
        <v>0.9</v>
      </c>
      <c r="AL51" s="192">
        <v>1</v>
      </c>
      <c r="AM51" s="192">
        <v>1</v>
      </c>
      <c r="AN51" s="193">
        <v>1</v>
      </c>
      <c r="AO51" s="186">
        <v>0.18</v>
      </c>
      <c r="AP51" s="187">
        <v>0.18</v>
      </c>
      <c r="AQ51" s="188">
        <v>0.2</v>
      </c>
      <c r="AR51" s="188">
        <v>0.19</v>
      </c>
      <c r="AS51" s="187">
        <v>0.23</v>
      </c>
      <c r="AT51" s="188">
        <v>0.28000000000000003</v>
      </c>
      <c r="AU51" s="188">
        <v>0.35</v>
      </c>
      <c r="AV51" s="187">
        <v>0.49</v>
      </c>
      <c r="AW51" s="188">
        <v>0.67</v>
      </c>
      <c r="AX51" s="188">
        <v>0.76</v>
      </c>
      <c r="AY51" s="187">
        <v>0.85</v>
      </c>
      <c r="AZ51" s="188">
        <v>0.94</v>
      </c>
      <c r="BA51" s="188">
        <v>1.01</v>
      </c>
      <c r="BB51" s="187">
        <v>1.04</v>
      </c>
      <c r="BC51" s="188">
        <v>1.06</v>
      </c>
      <c r="BD51" s="188">
        <v>1.01</v>
      </c>
      <c r="BE51" s="187">
        <v>1.02</v>
      </c>
      <c r="BF51" s="188">
        <v>0.99</v>
      </c>
      <c r="BG51" s="188">
        <v>1.02</v>
      </c>
      <c r="BH51" s="187">
        <v>0.98</v>
      </c>
      <c r="BI51" s="189">
        <v>0.92</v>
      </c>
      <c r="BJ51" s="190">
        <v>0.8</v>
      </c>
      <c r="BK51" s="194" t="str">
        <f t="shared" si="8"/>
        <v>B</v>
      </c>
    </row>
    <row r="52" spans="1:63" s="161" customFormat="1">
      <c r="A52" s="180" t="s">
        <v>798</v>
      </c>
      <c r="B52" s="181" t="s">
        <v>837</v>
      </c>
      <c r="C52" s="182">
        <v>50</v>
      </c>
      <c r="D52" s="182" t="s">
        <v>820</v>
      </c>
      <c r="E52" s="182" t="s">
        <v>769</v>
      </c>
      <c r="F52" s="182" t="s">
        <v>851</v>
      </c>
      <c r="G52" s="180" t="s">
        <v>759</v>
      </c>
      <c r="H52" s="181" t="s">
        <v>852</v>
      </c>
      <c r="I52" s="183">
        <v>38812</v>
      </c>
      <c r="J52" s="183" t="s">
        <v>760</v>
      </c>
      <c r="K52" s="183" t="s">
        <v>771</v>
      </c>
      <c r="L52" s="185">
        <v>10.8</v>
      </c>
      <c r="M52" s="186">
        <v>0.05</v>
      </c>
      <c r="N52" s="187">
        <v>0.08</v>
      </c>
      <c r="O52" s="188">
        <v>0.11</v>
      </c>
      <c r="P52" s="188">
        <v>0.18</v>
      </c>
      <c r="Q52" s="187">
        <v>0.2</v>
      </c>
      <c r="R52" s="188">
        <v>0.32</v>
      </c>
      <c r="S52" s="188">
        <v>0.5</v>
      </c>
      <c r="T52" s="187">
        <v>0.68</v>
      </c>
      <c r="U52" s="188">
        <v>0.85</v>
      </c>
      <c r="V52" s="188">
        <v>0.95</v>
      </c>
      <c r="W52" s="187">
        <v>1.19</v>
      </c>
      <c r="X52" s="188">
        <v>1.41</v>
      </c>
      <c r="Y52" s="188">
        <v>1.61</v>
      </c>
      <c r="Z52" s="187">
        <v>1.74</v>
      </c>
      <c r="AA52" s="188">
        <v>1.66</v>
      </c>
      <c r="AB52" s="188">
        <v>1.69</v>
      </c>
      <c r="AC52" s="187">
        <v>1.79</v>
      </c>
      <c r="AD52" s="188">
        <v>1.76</v>
      </c>
      <c r="AE52" s="188">
        <v>1.75</v>
      </c>
      <c r="AF52" s="187">
        <v>1.72</v>
      </c>
      <c r="AG52" s="189">
        <v>1.81</v>
      </c>
      <c r="AH52" s="190">
        <f t="shared" si="7"/>
        <v>1.357</v>
      </c>
      <c r="AI52" s="191">
        <v>0.25</v>
      </c>
      <c r="AJ52" s="192">
        <v>0.7</v>
      </c>
      <c r="AK52" s="192">
        <v>1</v>
      </c>
      <c r="AL52" s="192">
        <v>1</v>
      </c>
      <c r="AM52" s="192">
        <v>1</v>
      </c>
      <c r="AN52" s="193">
        <v>1</v>
      </c>
      <c r="AO52" s="186">
        <v>0.03</v>
      </c>
      <c r="AP52" s="187">
        <v>0.04</v>
      </c>
      <c r="AQ52" s="188">
        <v>0.06</v>
      </c>
      <c r="AR52" s="188">
        <v>0.1</v>
      </c>
      <c r="AS52" s="187">
        <v>0.11</v>
      </c>
      <c r="AT52" s="188">
        <v>0.17</v>
      </c>
      <c r="AU52" s="188">
        <v>0.27</v>
      </c>
      <c r="AV52" s="187">
        <v>0.37</v>
      </c>
      <c r="AW52" s="188">
        <v>0.46</v>
      </c>
      <c r="AX52" s="188">
        <v>0.51</v>
      </c>
      <c r="AY52" s="187">
        <v>0.64</v>
      </c>
      <c r="AZ52" s="188">
        <v>0.76</v>
      </c>
      <c r="BA52" s="188">
        <v>0.87</v>
      </c>
      <c r="BB52" s="187">
        <v>0.94</v>
      </c>
      <c r="BC52" s="188">
        <v>0.9</v>
      </c>
      <c r="BD52" s="188">
        <v>0.91</v>
      </c>
      <c r="BE52" s="187">
        <v>0.97</v>
      </c>
      <c r="BF52" s="188">
        <v>0.95</v>
      </c>
      <c r="BG52" s="188">
        <v>0.95</v>
      </c>
      <c r="BH52" s="187">
        <v>0.93</v>
      </c>
      <c r="BI52" s="189">
        <v>0.98</v>
      </c>
      <c r="BJ52" s="190">
        <v>1</v>
      </c>
      <c r="BK52" s="194" t="str">
        <f t="shared" si="8"/>
        <v>A</v>
      </c>
    </row>
    <row r="53" spans="1:63" s="161" customFormat="1">
      <c r="A53" s="180" t="s">
        <v>798</v>
      </c>
      <c r="B53" s="181" t="s">
        <v>837</v>
      </c>
      <c r="C53" s="182">
        <v>50</v>
      </c>
      <c r="D53" s="182" t="s">
        <v>820</v>
      </c>
      <c r="E53" s="182" t="s">
        <v>769</v>
      </c>
      <c r="F53" s="182" t="s">
        <v>853</v>
      </c>
      <c r="G53" s="180" t="s">
        <v>759</v>
      </c>
      <c r="H53" s="181" t="s">
        <v>852</v>
      </c>
      <c r="I53" s="183">
        <v>38812</v>
      </c>
      <c r="J53" s="183" t="s">
        <v>760</v>
      </c>
      <c r="K53" s="183" t="s">
        <v>771</v>
      </c>
      <c r="L53" s="185">
        <v>11.34</v>
      </c>
      <c r="M53" s="186">
        <v>0.2</v>
      </c>
      <c r="N53" s="187">
        <v>0.19</v>
      </c>
      <c r="O53" s="188">
        <v>0.2</v>
      </c>
      <c r="P53" s="188">
        <v>0.11</v>
      </c>
      <c r="Q53" s="187">
        <v>0.11</v>
      </c>
      <c r="R53" s="188">
        <v>0.28000000000000003</v>
      </c>
      <c r="S53" s="188">
        <v>0.37</v>
      </c>
      <c r="T53" s="187">
        <v>0.41</v>
      </c>
      <c r="U53" s="188">
        <v>0.54</v>
      </c>
      <c r="V53" s="188">
        <v>0.74</v>
      </c>
      <c r="W53" s="187">
        <v>1.03</v>
      </c>
      <c r="X53" s="188">
        <v>1.1100000000000001</v>
      </c>
      <c r="Y53" s="188">
        <v>1.3</v>
      </c>
      <c r="Z53" s="187">
        <v>1.43</v>
      </c>
      <c r="AA53" s="188">
        <v>1.31</v>
      </c>
      <c r="AB53" s="188">
        <v>1.41</v>
      </c>
      <c r="AC53" s="187">
        <v>1.46</v>
      </c>
      <c r="AD53" s="188">
        <v>1.4</v>
      </c>
      <c r="AE53" s="188">
        <v>1.53</v>
      </c>
      <c r="AF53" s="187">
        <v>1.39</v>
      </c>
      <c r="AG53" s="189">
        <v>1.46</v>
      </c>
      <c r="AH53" s="190">
        <f t="shared" si="7"/>
        <v>1.0739999999999998</v>
      </c>
      <c r="AI53" s="191">
        <v>0.2</v>
      </c>
      <c r="AJ53" s="192">
        <v>0.45</v>
      </c>
      <c r="AK53" s="192">
        <v>1</v>
      </c>
      <c r="AL53" s="192">
        <v>1</v>
      </c>
      <c r="AM53" s="192">
        <v>1</v>
      </c>
      <c r="AN53" s="193">
        <v>1</v>
      </c>
      <c r="AO53" s="186">
        <v>0.16</v>
      </c>
      <c r="AP53" s="187">
        <v>0.15</v>
      </c>
      <c r="AQ53" s="188">
        <v>0.16</v>
      </c>
      <c r="AR53" s="188">
        <v>0.09</v>
      </c>
      <c r="AS53" s="187">
        <v>0.09</v>
      </c>
      <c r="AT53" s="188">
        <v>0.23</v>
      </c>
      <c r="AU53" s="188">
        <v>0.3</v>
      </c>
      <c r="AV53" s="187">
        <v>0.33</v>
      </c>
      <c r="AW53" s="188">
        <v>0.44</v>
      </c>
      <c r="AX53" s="188">
        <v>0.6</v>
      </c>
      <c r="AY53" s="187">
        <v>0.83</v>
      </c>
      <c r="AZ53" s="188">
        <v>0.9</v>
      </c>
      <c r="BA53" s="188">
        <v>1.05</v>
      </c>
      <c r="BB53" s="187">
        <v>1.1599999999999999</v>
      </c>
      <c r="BC53" s="188">
        <v>1.06</v>
      </c>
      <c r="BD53" s="188">
        <v>1.1399999999999999</v>
      </c>
      <c r="BE53" s="187">
        <v>1.18</v>
      </c>
      <c r="BF53" s="188">
        <v>1.1299999999999999</v>
      </c>
      <c r="BG53" s="188">
        <v>1.24</v>
      </c>
      <c r="BH53" s="187">
        <v>1.1299999999999999</v>
      </c>
      <c r="BI53" s="189">
        <v>1.18</v>
      </c>
      <c r="BJ53" s="190">
        <v>0.75</v>
      </c>
      <c r="BK53" s="194" t="str">
        <f t="shared" si="8"/>
        <v>C</v>
      </c>
    </row>
    <row r="54" spans="1:63" s="161" customFormat="1">
      <c r="A54" s="180" t="s">
        <v>798</v>
      </c>
      <c r="B54" s="181" t="s">
        <v>837</v>
      </c>
      <c r="C54" s="182">
        <v>50</v>
      </c>
      <c r="D54" s="182" t="s">
        <v>820</v>
      </c>
      <c r="E54" s="182" t="s">
        <v>769</v>
      </c>
      <c r="F54" s="182" t="s">
        <v>854</v>
      </c>
      <c r="G54" s="180" t="s">
        <v>759</v>
      </c>
      <c r="H54" s="181" t="s">
        <v>852</v>
      </c>
      <c r="I54" s="183">
        <v>38812</v>
      </c>
      <c r="J54" s="183" t="s">
        <v>760</v>
      </c>
      <c r="K54" s="183" t="s">
        <v>771</v>
      </c>
      <c r="L54" s="185">
        <v>11.66</v>
      </c>
      <c r="M54" s="186">
        <v>7.0000000000000007E-2</v>
      </c>
      <c r="N54" s="187">
        <v>0.12</v>
      </c>
      <c r="O54" s="188">
        <v>0.17</v>
      </c>
      <c r="P54" s="188">
        <v>0.12</v>
      </c>
      <c r="Q54" s="187">
        <v>0.17</v>
      </c>
      <c r="R54" s="188">
        <v>0.28999999999999998</v>
      </c>
      <c r="S54" s="188">
        <v>0.36</v>
      </c>
      <c r="T54" s="187">
        <v>0.4</v>
      </c>
      <c r="U54" s="188">
        <v>0.49</v>
      </c>
      <c r="V54" s="188">
        <v>0.69</v>
      </c>
      <c r="W54" s="187">
        <v>0.91</v>
      </c>
      <c r="X54" s="188">
        <v>1.1000000000000001</v>
      </c>
      <c r="Y54" s="188">
        <v>1.2</v>
      </c>
      <c r="Z54" s="187">
        <v>1.29</v>
      </c>
      <c r="AA54" s="188">
        <v>1.26</v>
      </c>
      <c r="AB54" s="188">
        <v>1.21</v>
      </c>
      <c r="AC54" s="187">
        <v>1.25</v>
      </c>
      <c r="AD54" s="188">
        <v>1.24</v>
      </c>
      <c r="AE54" s="188">
        <v>1.27</v>
      </c>
      <c r="AF54" s="187">
        <v>1.25</v>
      </c>
      <c r="AG54" s="189">
        <v>1.22</v>
      </c>
      <c r="AH54" s="190">
        <f t="shared" si="7"/>
        <v>0.98000000000000009</v>
      </c>
      <c r="AI54" s="191">
        <v>0.2</v>
      </c>
      <c r="AJ54" s="192">
        <v>0.4</v>
      </c>
      <c r="AK54" s="192">
        <v>0.9</v>
      </c>
      <c r="AL54" s="192">
        <v>1</v>
      </c>
      <c r="AM54" s="192">
        <v>1</v>
      </c>
      <c r="AN54" s="193">
        <v>1</v>
      </c>
      <c r="AO54" s="186">
        <v>7.0000000000000007E-2</v>
      </c>
      <c r="AP54" s="187">
        <v>0.12</v>
      </c>
      <c r="AQ54" s="188">
        <v>0.16</v>
      </c>
      <c r="AR54" s="188">
        <v>0.12</v>
      </c>
      <c r="AS54" s="187">
        <v>0.16</v>
      </c>
      <c r="AT54" s="188">
        <v>0.28000000000000003</v>
      </c>
      <c r="AU54" s="188">
        <v>0.35</v>
      </c>
      <c r="AV54" s="187">
        <v>0.39</v>
      </c>
      <c r="AW54" s="188">
        <v>0.48</v>
      </c>
      <c r="AX54" s="188">
        <v>0.67</v>
      </c>
      <c r="AY54" s="187">
        <v>0.88</v>
      </c>
      <c r="AZ54" s="188">
        <v>1.07</v>
      </c>
      <c r="BA54" s="188">
        <v>1.1599999999999999</v>
      </c>
      <c r="BB54" s="187">
        <v>1.25</v>
      </c>
      <c r="BC54" s="188">
        <v>1.22</v>
      </c>
      <c r="BD54" s="188">
        <v>1.17</v>
      </c>
      <c r="BE54" s="187">
        <v>1.21</v>
      </c>
      <c r="BF54" s="188">
        <v>1.2</v>
      </c>
      <c r="BG54" s="188">
        <v>1.23</v>
      </c>
      <c r="BH54" s="187">
        <v>1.21</v>
      </c>
      <c r="BI54" s="189">
        <v>1.18</v>
      </c>
      <c r="BJ54" s="190">
        <v>0.7</v>
      </c>
      <c r="BK54" s="194" t="str">
        <f t="shared" si="8"/>
        <v>C</v>
      </c>
    </row>
    <row r="55" spans="1:63" s="161" customFormat="1">
      <c r="A55" s="180" t="s">
        <v>798</v>
      </c>
      <c r="B55" s="181" t="s">
        <v>855</v>
      </c>
      <c r="C55" s="182">
        <v>50</v>
      </c>
      <c r="D55" s="182" t="s">
        <v>820</v>
      </c>
      <c r="E55" s="182" t="s">
        <v>769</v>
      </c>
      <c r="F55" s="182" t="s">
        <v>856</v>
      </c>
      <c r="G55" s="180" t="s">
        <v>759</v>
      </c>
      <c r="H55" s="181" t="s">
        <v>852</v>
      </c>
      <c r="I55" s="183">
        <v>38812</v>
      </c>
      <c r="J55" s="183" t="s">
        <v>760</v>
      </c>
      <c r="K55" s="183" t="s">
        <v>771</v>
      </c>
      <c r="L55" s="185">
        <v>10.8</v>
      </c>
      <c r="M55" s="186">
        <v>0.09</v>
      </c>
      <c r="N55" s="187">
        <v>0.08</v>
      </c>
      <c r="O55" s="188">
        <v>0.11</v>
      </c>
      <c r="P55" s="188">
        <v>0.1</v>
      </c>
      <c r="Q55" s="187">
        <v>0.13</v>
      </c>
      <c r="R55" s="188">
        <v>0.21</v>
      </c>
      <c r="S55" s="188">
        <v>0.35</v>
      </c>
      <c r="T55" s="187">
        <v>0.48</v>
      </c>
      <c r="U55" s="188">
        <v>0.56000000000000005</v>
      </c>
      <c r="V55" s="188">
        <v>0.74</v>
      </c>
      <c r="W55" s="187">
        <v>0.85</v>
      </c>
      <c r="X55" s="188">
        <v>1.02</v>
      </c>
      <c r="Y55" s="188">
        <v>1.25</v>
      </c>
      <c r="Z55" s="187">
        <v>1.33</v>
      </c>
      <c r="AA55" s="188">
        <v>1.36</v>
      </c>
      <c r="AB55" s="188">
        <v>1.38</v>
      </c>
      <c r="AC55" s="187">
        <v>1.44</v>
      </c>
      <c r="AD55" s="188">
        <v>1.38</v>
      </c>
      <c r="AE55" s="188">
        <v>1.39</v>
      </c>
      <c r="AF55" s="187">
        <v>1.35</v>
      </c>
      <c r="AG55" s="189">
        <v>1.37</v>
      </c>
      <c r="AH55" s="190">
        <f t="shared" si="7"/>
        <v>1.0409999999999999</v>
      </c>
      <c r="AI55" s="191">
        <v>0.15</v>
      </c>
      <c r="AJ55" s="192">
        <v>0.45</v>
      </c>
      <c r="AK55" s="192">
        <v>0.85</v>
      </c>
      <c r="AL55" s="192">
        <v>1</v>
      </c>
      <c r="AM55" s="192">
        <v>1</v>
      </c>
      <c r="AN55" s="193">
        <v>1</v>
      </c>
      <c r="AO55" s="186">
        <v>0.05</v>
      </c>
      <c r="AP55" s="187">
        <v>0.04</v>
      </c>
      <c r="AQ55" s="188">
        <v>0.06</v>
      </c>
      <c r="AR55" s="188">
        <v>0.05</v>
      </c>
      <c r="AS55" s="187">
        <v>7.0000000000000007E-2</v>
      </c>
      <c r="AT55" s="188">
        <v>0.11</v>
      </c>
      <c r="AU55" s="188">
        <v>0.19</v>
      </c>
      <c r="AV55" s="187">
        <v>0.26</v>
      </c>
      <c r="AW55" s="188">
        <v>0.3</v>
      </c>
      <c r="AX55" s="188">
        <v>0.4</v>
      </c>
      <c r="AY55" s="187">
        <v>0.46</v>
      </c>
      <c r="AZ55" s="188">
        <v>0.55000000000000004</v>
      </c>
      <c r="BA55" s="188">
        <v>0.68</v>
      </c>
      <c r="BB55" s="187">
        <v>0.72</v>
      </c>
      <c r="BC55" s="188">
        <v>0.73</v>
      </c>
      <c r="BD55" s="188">
        <v>0.75</v>
      </c>
      <c r="BE55" s="187">
        <v>0.78</v>
      </c>
      <c r="BF55" s="188">
        <v>0.75</v>
      </c>
      <c r="BG55" s="188">
        <v>0.75</v>
      </c>
      <c r="BH55" s="187">
        <v>0.73</v>
      </c>
      <c r="BI55" s="189">
        <v>0.74</v>
      </c>
      <c r="BJ55" s="190">
        <v>0.75</v>
      </c>
      <c r="BK55" s="194" t="str">
        <f t="shared" si="8"/>
        <v>C</v>
      </c>
    </row>
    <row r="56" spans="1:63" s="161" customFormat="1">
      <c r="A56" s="180" t="s">
        <v>798</v>
      </c>
      <c r="B56" s="181" t="s">
        <v>855</v>
      </c>
      <c r="C56" s="182">
        <v>50</v>
      </c>
      <c r="D56" s="182" t="s">
        <v>820</v>
      </c>
      <c r="E56" s="182" t="s">
        <v>769</v>
      </c>
      <c r="F56" s="182" t="s">
        <v>857</v>
      </c>
      <c r="G56" s="180" t="s">
        <v>759</v>
      </c>
      <c r="H56" s="181" t="s">
        <v>852</v>
      </c>
      <c r="I56" s="183">
        <v>38812</v>
      </c>
      <c r="J56" s="183" t="s">
        <v>760</v>
      </c>
      <c r="K56" s="183" t="s">
        <v>771</v>
      </c>
      <c r="L56" s="185">
        <v>11.34</v>
      </c>
      <c r="M56" s="186">
        <v>0.08</v>
      </c>
      <c r="N56" s="187">
        <v>0.15</v>
      </c>
      <c r="O56" s="188">
        <v>0.15</v>
      </c>
      <c r="P56" s="188">
        <v>0.11</v>
      </c>
      <c r="Q56" s="187">
        <v>0.11</v>
      </c>
      <c r="R56" s="188">
        <v>0.19</v>
      </c>
      <c r="S56" s="188">
        <v>0.23</v>
      </c>
      <c r="T56" s="187">
        <v>0.36</v>
      </c>
      <c r="U56" s="188">
        <v>0.38</v>
      </c>
      <c r="V56" s="188">
        <v>0.47</v>
      </c>
      <c r="W56" s="187">
        <v>0.73</v>
      </c>
      <c r="X56" s="188">
        <v>0.85</v>
      </c>
      <c r="Y56" s="188">
        <v>0.97</v>
      </c>
      <c r="Z56" s="187">
        <v>1.06</v>
      </c>
      <c r="AA56" s="188">
        <v>1.07</v>
      </c>
      <c r="AB56" s="188">
        <v>1.07</v>
      </c>
      <c r="AC56" s="187">
        <v>1.0900000000000001</v>
      </c>
      <c r="AD56" s="188">
        <v>1.0900000000000001</v>
      </c>
      <c r="AE56" s="188">
        <v>1.1100000000000001</v>
      </c>
      <c r="AF56" s="187">
        <v>1.06</v>
      </c>
      <c r="AG56" s="189">
        <v>1.1100000000000001</v>
      </c>
      <c r="AH56" s="190">
        <f t="shared" si="7"/>
        <v>0.80500000000000005</v>
      </c>
      <c r="AI56" s="191">
        <v>0.15</v>
      </c>
      <c r="AJ56" s="192">
        <v>0.3</v>
      </c>
      <c r="AK56" s="192">
        <v>0.7</v>
      </c>
      <c r="AL56" s="192">
        <v>1</v>
      </c>
      <c r="AM56" s="192">
        <v>1</v>
      </c>
      <c r="AN56" s="193">
        <v>1</v>
      </c>
      <c r="AO56" s="186">
        <v>0.06</v>
      </c>
      <c r="AP56" s="187">
        <v>0.12</v>
      </c>
      <c r="AQ56" s="188">
        <v>0.12</v>
      </c>
      <c r="AR56" s="188">
        <v>0.09</v>
      </c>
      <c r="AS56" s="187">
        <v>0.09</v>
      </c>
      <c r="AT56" s="188">
        <v>0.15</v>
      </c>
      <c r="AU56" s="188">
        <v>0.19</v>
      </c>
      <c r="AV56" s="187">
        <v>0.28999999999999998</v>
      </c>
      <c r="AW56" s="188">
        <v>0.31</v>
      </c>
      <c r="AX56" s="188">
        <v>0.38</v>
      </c>
      <c r="AY56" s="187">
        <v>0.59</v>
      </c>
      <c r="AZ56" s="188">
        <v>0.69</v>
      </c>
      <c r="BA56" s="188">
        <v>0.79</v>
      </c>
      <c r="BB56" s="187">
        <v>0.86</v>
      </c>
      <c r="BC56" s="188">
        <v>0.87</v>
      </c>
      <c r="BD56" s="188">
        <v>0.87</v>
      </c>
      <c r="BE56" s="187">
        <v>0.88</v>
      </c>
      <c r="BF56" s="188">
        <v>0.88</v>
      </c>
      <c r="BG56" s="188">
        <v>0.9</v>
      </c>
      <c r="BH56" s="187">
        <v>0.86</v>
      </c>
      <c r="BI56" s="189">
        <v>0.9</v>
      </c>
      <c r="BJ56" s="190">
        <v>0.6</v>
      </c>
      <c r="BK56" s="194" t="str">
        <f t="shared" si="8"/>
        <v>C</v>
      </c>
    </row>
    <row r="57" spans="1:63" s="161" customFormat="1">
      <c r="A57" s="180" t="s">
        <v>798</v>
      </c>
      <c r="B57" s="181" t="s">
        <v>855</v>
      </c>
      <c r="C57" s="182">
        <v>50</v>
      </c>
      <c r="D57" s="182" t="s">
        <v>820</v>
      </c>
      <c r="E57" s="182" t="s">
        <v>769</v>
      </c>
      <c r="F57" s="182" t="s">
        <v>858</v>
      </c>
      <c r="G57" s="180" t="s">
        <v>759</v>
      </c>
      <c r="H57" s="181" t="s">
        <v>852</v>
      </c>
      <c r="I57" s="183">
        <v>38812</v>
      </c>
      <c r="J57" s="183" t="s">
        <v>760</v>
      </c>
      <c r="K57" s="183" t="s">
        <v>771</v>
      </c>
      <c r="L57" s="185">
        <v>11.66</v>
      </c>
      <c r="M57" s="186">
        <v>7.0000000000000007E-2</v>
      </c>
      <c r="N57" s="187">
        <v>0.08</v>
      </c>
      <c r="O57" s="188">
        <v>0.15</v>
      </c>
      <c r="P57" s="188">
        <v>0.11</v>
      </c>
      <c r="Q57" s="187">
        <v>0.14000000000000001</v>
      </c>
      <c r="R57" s="188">
        <v>0.22</v>
      </c>
      <c r="S57" s="188">
        <v>0.22</v>
      </c>
      <c r="T57" s="187">
        <v>0.33</v>
      </c>
      <c r="U57" s="188">
        <v>0.34</v>
      </c>
      <c r="V57" s="188">
        <v>0.43</v>
      </c>
      <c r="W57" s="187">
        <v>0.57999999999999996</v>
      </c>
      <c r="X57" s="188">
        <v>0.72</v>
      </c>
      <c r="Y57" s="188">
        <v>0.82</v>
      </c>
      <c r="Z57" s="187">
        <v>0.93</v>
      </c>
      <c r="AA57" s="188">
        <v>0.98</v>
      </c>
      <c r="AB57" s="188">
        <v>0.97</v>
      </c>
      <c r="AC57" s="187">
        <v>0.95</v>
      </c>
      <c r="AD57" s="188">
        <v>0.94</v>
      </c>
      <c r="AE57" s="188">
        <v>0.91</v>
      </c>
      <c r="AF57" s="187">
        <v>0.91</v>
      </c>
      <c r="AG57" s="189">
        <v>0.91</v>
      </c>
      <c r="AH57" s="190">
        <f t="shared" si="7"/>
        <v>0.70500000000000007</v>
      </c>
      <c r="AI57" s="191">
        <v>0.15</v>
      </c>
      <c r="AJ57" s="192">
        <v>0.3</v>
      </c>
      <c r="AK57" s="192">
        <v>0.6</v>
      </c>
      <c r="AL57" s="192">
        <v>0.9</v>
      </c>
      <c r="AM57" s="192">
        <v>0.94</v>
      </c>
      <c r="AN57" s="193">
        <v>0.9</v>
      </c>
      <c r="AO57" s="186">
        <v>7.0000000000000007E-2</v>
      </c>
      <c r="AP57" s="187">
        <v>0.08</v>
      </c>
      <c r="AQ57" s="188">
        <v>0.15</v>
      </c>
      <c r="AR57" s="188">
        <v>0.11</v>
      </c>
      <c r="AS57" s="187">
        <v>0.14000000000000001</v>
      </c>
      <c r="AT57" s="188">
        <v>0.21</v>
      </c>
      <c r="AU57" s="188">
        <v>0.21</v>
      </c>
      <c r="AV57" s="187">
        <v>0.32</v>
      </c>
      <c r="AW57" s="188">
        <v>0.33</v>
      </c>
      <c r="AX57" s="188">
        <v>0.42</v>
      </c>
      <c r="AY57" s="187">
        <v>0.56000000000000005</v>
      </c>
      <c r="AZ57" s="188">
        <v>0.7</v>
      </c>
      <c r="BA57" s="188">
        <v>0.8</v>
      </c>
      <c r="BB57" s="187">
        <v>0.9</v>
      </c>
      <c r="BC57" s="188">
        <v>0.95</v>
      </c>
      <c r="BD57" s="188">
        <v>0.94</v>
      </c>
      <c r="BE57" s="187">
        <v>0.92</v>
      </c>
      <c r="BF57" s="188">
        <v>0.91</v>
      </c>
      <c r="BG57" s="188">
        <v>0.88</v>
      </c>
      <c r="BH57" s="187">
        <v>0.88</v>
      </c>
      <c r="BI57" s="189">
        <v>0.88</v>
      </c>
      <c r="BJ57" s="190">
        <v>0.6</v>
      </c>
      <c r="BK57" s="194" t="str">
        <f t="shared" si="8"/>
        <v>C</v>
      </c>
    </row>
    <row r="58" spans="1:63" s="161" customFormat="1">
      <c r="A58" s="180" t="s">
        <v>862</v>
      </c>
      <c r="B58" s="181" t="s">
        <v>859</v>
      </c>
      <c r="C58" s="182">
        <v>50</v>
      </c>
      <c r="D58" s="182" t="s">
        <v>820</v>
      </c>
      <c r="E58" s="182" t="s">
        <v>769</v>
      </c>
      <c r="F58" s="182" t="s">
        <v>860</v>
      </c>
      <c r="G58" s="180" t="s">
        <v>759</v>
      </c>
      <c r="H58" s="181" t="s">
        <v>861</v>
      </c>
      <c r="I58" s="183">
        <v>38812</v>
      </c>
      <c r="J58" s="183" t="s">
        <v>760</v>
      </c>
      <c r="K58" s="183" t="s">
        <v>771</v>
      </c>
      <c r="L58" s="185">
        <v>10.029999999999999</v>
      </c>
      <c r="M58" s="186">
        <v>0.2</v>
      </c>
      <c r="N58" s="187">
        <v>0.32</v>
      </c>
      <c r="O58" s="188">
        <v>0.19</v>
      </c>
      <c r="P58" s="188">
        <v>0.26</v>
      </c>
      <c r="Q58" s="187">
        <v>0.31</v>
      </c>
      <c r="R58" s="188">
        <v>0.34</v>
      </c>
      <c r="S58" s="188">
        <v>0.57999999999999996</v>
      </c>
      <c r="T58" s="187">
        <v>0.63</v>
      </c>
      <c r="U58" s="188">
        <v>0.65</v>
      </c>
      <c r="V58" s="188">
        <v>0.75</v>
      </c>
      <c r="W58" s="187">
        <v>0.86</v>
      </c>
      <c r="X58" s="188">
        <v>0.85</v>
      </c>
      <c r="Y58" s="188">
        <v>0.85</v>
      </c>
      <c r="Z58" s="187">
        <v>0.97</v>
      </c>
      <c r="AA58" s="188">
        <v>1</v>
      </c>
      <c r="AB58" s="188">
        <v>1.07</v>
      </c>
      <c r="AC58" s="187">
        <v>1.06</v>
      </c>
      <c r="AD58" s="188">
        <v>1.01</v>
      </c>
      <c r="AE58" s="188">
        <v>1.01</v>
      </c>
      <c r="AF58" s="187">
        <v>0.97</v>
      </c>
      <c r="AG58" s="189">
        <v>0.91</v>
      </c>
      <c r="AH58" s="190">
        <f t="shared" si="7"/>
        <v>0.86899999999999999</v>
      </c>
      <c r="AI58" s="191">
        <v>0.3</v>
      </c>
      <c r="AJ58" s="192">
        <v>0.6</v>
      </c>
      <c r="AK58" s="192">
        <v>0.8</v>
      </c>
      <c r="AL58" s="192">
        <v>0.95</v>
      </c>
      <c r="AM58" s="192">
        <v>1</v>
      </c>
      <c r="AN58" s="193">
        <v>0.95</v>
      </c>
      <c r="AO58" s="186">
        <f>ROUND(M58*$L58,2)</f>
        <v>2.0099999999999998</v>
      </c>
      <c r="AP58" s="187">
        <f>ROUND(N58*$L58,2)</f>
        <v>3.21</v>
      </c>
      <c r="AQ58" s="188">
        <f>ROUND(O58*$L58,2)</f>
        <v>1.91</v>
      </c>
      <c r="AR58" s="188">
        <f>ROUND(P58*$L58,2)</f>
        <v>2.61</v>
      </c>
      <c r="AS58" s="187">
        <f>ROUND(Q58*$L58,2)</f>
        <v>3.11</v>
      </c>
      <c r="AT58" s="188">
        <f>ROUND(R58*$L58,2)</f>
        <v>3.41</v>
      </c>
      <c r="AU58" s="188">
        <f>ROUND(S58*$L58,2)</f>
        <v>5.82</v>
      </c>
      <c r="AV58" s="187">
        <f>ROUND(T58*$L58,2)</f>
        <v>6.32</v>
      </c>
      <c r="AW58" s="188">
        <f>ROUND(U58*$L58,2)</f>
        <v>6.52</v>
      </c>
      <c r="AX58" s="188">
        <f>ROUND(V58*$L58,2)</f>
        <v>7.52</v>
      </c>
      <c r="AY58" s="187">
        <f>ROUND(W58*$L58,2)</f>
        <v>8.6300000000000008</v>
      </c>
      <c r="AZ58" s="188">
        <f>ROUND(X58*$L58,2)</f>
        <v>8.5299999999999994</v>
      </c>
      <c r="BA58" s="188">
        <f>ROUND(Y58*$L58,2)</f>
        <v>8.5299999999999994</v>
      </c>
      <c r="BB58" s="187">
        <f>ROUND(Z58*$L58,2)</f>
        <v>9.73</v>
      </c>
      <c r="BC58" s="188">
        <f>ROUND(AA58*$L58,2)</f>
        <v>10.029999999999999</v>
      </c>
      <c r="BD58" s="188">
        <f>ROUND(AB58*$L58,2)</f>
        <v>10.73</v>
      </c>
      <c r="BE58" s="187">
        <f>ROUND(AC58*$L58,2)</f>
        <v>10.63</v>
      </c>
      <c r="BF58" s="188">
        <f>ROUND(AD58*$L58,2)</f>
        <v>10.130000000000001</v>
      </c>
      <c r="BG58" s="188">
        <f>ROUND(AE58*$L58,2)</f>
        <v>10.130000000000001</v>
      </c>
      <c r="BH58" s="187">
        <f>ROUND(AF58*$L58,2)</f>
        <v>9.73</v>
      </c>
      <c r="BI58" s="189">
        <f>ROUND(AG58*$L58,2)</f>
        <v>9.1300000000000008</v>
      </c>
      <c r="BJ58" s="190">
        <v>0.85</v>
      </c>
      <c r="BK58" s="194" t="str">
        <f t="shared" si="8"/>
        <v>B</v>
      </c>
    </row>
    <row r="59" spans="1:63" s="161" customFormat="1">
      <c r="A59" s="180" t="s">
        <v>862</v>
      </c>
      <c r="B59" s="181" t="s">
        <v>863</v>
      </c>
      <c r="C59" s="182">
        <v>50</v>
      </c>
      <c r="D59" s="182" t="s">
        <v>820</v>
      </c>
      <c r="E59" s="182" t="s">
        <v>769</v>
      </c>
      <c r="F59" s="182" t="s">
        <v>864</v>
      </c>
      <c r="G59" s="180" t="s">
        <v>759</v>
      </c>
      <c r="H59" s="181" t="s">
        <v>861</v>
      </c>
      <c r="I59" s="183">
        <v>38812</v>
      </c>
      <c r="J59" s="183" t="s">
        <v>760</v>
      </c>
      <c r="K59" s="183" t="s">
        <v>771</v>
      </c>
      <c r="L59" s="185">
        <v>10.53</v>
      </c>
      <c r="M59" s="186">
        <v>0.28000000000000003</v>
      </c>
      <c r="N59" s="187">
        <v>0.27</v>
      </c>
      <c r="O59" s="188">
        <v>0.16</v>
      </c>
      <c r="P59" s="188">
        <v>0.28000000000000003</v>
      </c>
      <c r="Q59" s="187">
        <v>0.31</v>
      </c>
      <c r="R59" s="188">
        <v>0.28999999999999998</v>
      </c>
      <c r="S59" s="188">
        <v>0.35</v>
      </c>
      <c r="T59" s="187">
        <v>0.54</v>
      </c>
      <c r="U59" s="188">
        <v>0.54</v>
      </c>
      <c r="V59" s="188">
        <v>0.61</v>
      </c>
      <c r="W59" s="187">
        <v>0.67</v>
      </c>
      <c r="X59" s="188">
        <v>0.71</v>
      </c>
      <c r="Y59" s="188">
        <v>0.79</v>
      </c>
      <c r="Z59" s="187">
        <v>0.9</v>
      </c>
      <c r="AA59" s="188">
        <v>0.95</v>
      </c>
      <c r="AB59" s="188">
        <v>1</v>
      </c>
      <c r="AC59" s="187">
        <v>1.06</v>
      </c>
      <c r="AD59" s="188">
        <v>1.06</v>
      </c>
      <c r="AE59" s="188">
        <v>1.1299999999999999</v>
      </c>
      <c r="AF59" s="187">
        <v>1.06</v>
      </c>
      <c r="AG59" s="189">
        <v>1.05</v>
      </c>
      <c r="AH59" s="190">
        <f t="shared" si="7"/>
        <v>0.77699999999999991</v>
      </c>
      <c r="AI59" s="191">
        <v>0.3</v>
      </c>
      <c r="AJ59" s="192">
        <v>0.5</v>
      </c>
      <c r="AK59" s="192">
        <v>0.65</v>
      </c>
      <c r="AL59" s="192">
        <v>0.9</v>
      </c>
      <c r="AM59" s="192">
        <v>1</v>
      </c>
      <c r="AN59" s="193">
        <v>1</v>
      </c>
      <c r="AO59" s="186">
        <f>ROUND(M59*$L59,2)</f>
        <v>2.95</v>
      </c>
      <c r="AP59" s="187">
        <f>ROUND(N59*$L59,2)</f>
        <v>2.84</v>
      </c>
      <c r="AQ59" s="188">
        <f>ROUND(O59*$L59,2)</f>
        <v>1.68</v>
      </c>
      <c r="AR59" s="188">
        <f>ROUND(P59*$L59,2)</f>
        <v>2.95</v>
      </c>
      <c r="AS59" s="187">
        <f>ROUND(Q59*$L59,2)</f>
        <v>3.26</v>
      </c>
      <c r="AT59" s="188">
        <f>ROUND(R59*$L59,2)</f>
        <v>3.05</v>
      </c>
      <c r="AU59" s="188">
        <f>ROUND(S59*$L59,2)</f>
        <v>3.69</v>
      </c>
      <c r="AV59" s="187">
        <f>ROUND(T59*$L59,2)</f>
        <v>5.69</v>
      </c>
      <c r="AW59" s="188">
        <f>ROUND(U59*$L59,2)</f>
        <v>5.69</v>
      </c>
      <c r="AX59" s="188">
        <f>ROUND(V59*$L59,2)</f>
        <v>6.42</v>
      </c>
      <c r="AY59" s="187">
        <f>ROUND(W59*$L59,2)</f>
        <v>7.06</v>
      </c>
      <c r="AZ59" s="188">
        <f>ROUND(X59*$L59,2)</f>
        <v>7.48</v>
      </c>
      <c r="BA59" s="188">
        <f>ROUND(Y59*$L59,2)</f>
        <v>8.32</v>
      </c>
      <c r="BB59" s="187">
        <f>ROUND(Z59*$L59,2)</f>
        <v>9.48</v>
      </c>
      <c r="BC59" s="188">
        <f>ROUND(AA59*$L59,2)</f>
        <v>10</v>
      </c>
      <c r="BD59" s="188">
        <f>ROUND(AB59*$L59,2)</f>
        <v>10.53</v>
      </c>
      <c r="BE59" s="187">
        <f>ROUND(AC59*$L59,2)</f>
        <v>11.16</v>
      </c>
      <c r="BF59" s="188">
        <f>ROUND(AD59*$L59,2)</f>
        <v>11.16</v>
      </c>
      <c r="BG59" s="188">
        <f>ROUND(AE59*$L59,2)</f>
        <v>11.9</v>
      </c>
      <c r="BH59" s="187">
        <f>ROUND(AF59*$L59,2)</f>
        <v>11.16</v>
      </c>
      <c r="BI59" s="189">
        <f>ROUND(AG59*$L59,2)</f>
        <v>11.06</v>
      </c>
      <c r="BJ59" s="190">
        <v>0.7</v>
      </c>
      <c r="BK59" s="194" t="str">
        <f t="shared" si="8"/>
        <v>C</v>
      </c>
    </row>
    <row r="60" spans="1:63" s="161" customFormat="1">
      <c r="A60" s="180" t="s">
        <v>868</v>
      </c>
      <c r="B60" s="181" t="s">
        <v>869</v>
      </c>
      <c r="C60" s="182">
        <v>50</v>
      </c>
      <c r="D60" s="182"/>
      <c r="E60" s="182" t="s">
        <v>870</v>
      </c>
      <c r="F60" s="182">
        <v>0</v>
      </c>
      <c r="G60" s="180" t="s">
        <v>759</v>
      </c>
      <c r="H60" s="181" t="s">
        <v>872</v>
      </c>
      <c r="I60" s="183">
        <v>39072</v>
      </c>
      <c r="J60" s="182" t="s">
        <v>871</v>
      </c>
      <c r="K60" s="183" t="s">
        <v>871</v>
      </c>
      <c r="L60" s="185">
        <v>10.69</v>
      </c>
      <c r="M60" s="186">
        <v>0.02</v>
      </c>
      <c r="N60" s="187">
        <v>0.08</v>
      </c>
      <c r="O60" s="188">
        <v>0.1</v>
      </c>
      <c r="P60" s="188">
        <v>0.11</v>
      </c>
      <c r="Q60" s="187">
        <v>0.2</v>
      </c>
      <c r="R60" s="188">
        <v>0.16</v>
      </c>
      <c r="S60" s="188">
        <v>0.26</v>
      </c>
      <c r="T60" s="187">
        <v>0.56000000000000005</v>
      </c>
      <c r="U60" s="188">
        <v>0.64</v>
      </c>
      <c r="V60" s="188">
        <v>0.85</v>
      </c>
      <c r="W60" s="187">
        <v>0.95</v>
      </c>
      <c r="X60" s="188">
        <v>1.01</v>
      </c>
      <c r="Y60" s="188">
        <v>0.95</v>
      </c>
      <c r="Z60" s="187">
        <v>0.94</v>
      </c>
      <c r="AA60" s="188">
        <v>0.94</v>
      </c>
      <c r="AB60" s="188">
        <v>0.92</v>
      </c>
      <c r="AC60" s="187">
        <v>0.97</v>
      </c>
      <c r="AD60" s="188">
        <v>0.91</v>
      </c>
      <c r="AE60" s="188">
        <v>0.91</v>
      </c>
      <c r="AF60" s="187">
        <v>0.87</v>
      </c>
      <c r="AG60" s="189">
        <v>0.91</v>
      </c>
      <c r="AH60" s="190">
        <f t="shared" ref="AH60:AH61" si="9">AVERAGE(T60:AC60)</f>
        <v>0.873</v>
      </c>
      <c r="AI60" s="191">
        <v>0.15</v>
      </c>
      <c r="AJ60" s="192">
        <v>0.5</v>
      </c>
      <c r="AK60" s="192">
        <v>0.95</v>
      </c>
      <c r="AL60" s="192">
        <v>0.95</v>
      </c>
      <c r="AM60" s="192">
        <v>0.95</v>
      </c>
      <c r="AN60" s="193">
        <v>0.9</v>
      </c>
      <c r="AO60" s="186">
        <f>ROUND(M60*$L$60,2)</f>
        <v>0.21</v>
      </c>
      <c r="AP60" s="199">
        <f>ROUND(N60*$L$60,2)</f>
        <v>0.86</v>
      </c>
      <c r="AQ60" s="186">
        <f>ROUND(O60*$L$60,2)</f>
        <v>1.07</v>
      </c>
      <c r="AR60" s="186">
        <f>ROUND(P60*$L$60,2)</f>
        <v>1.18</v>
      </c>
      <c r="AS60" s="199">
        <f>ROUND(Q60*$L$60,2)</f>
        <v>2.14</v>
      </c>
      <c r="AT60" s="186">
        <f>ROUND(R60*$L$60,2)</f>
        <v>1.71</v>
      </c>
      <c r="AU60" s="186">
        <f>ROUND(S60*$L$60,2)</f>
        <v>2.78</v>
      </c>
      <c r="AV60" s="199">
        <f>ROUND(T60*$L$60,2)</f>
        <v>5.99</v>
      </c>
      <c r="AW60" s="186">
        <f>ROUND(U60*$L$60,2)</f>
        <v>6.84</v>
      </c>
      <c r="AX60" s="186">
        <f>ROUND(V60*$L$60,2)</f>
        <v>9.09</v>
      </c>
      <c r="AY60" s="199">
        <f>ROUND(W60*$L$60,2)</f>
        <v>10.16</v>
      </c>
      <c r="AZ60" s="186">
        <f>ROUND(X60*$L$60,2)</f>
        <v>10.8</v>
      </c>
      <c r="BA60" s="186">
        <f>ROUND(Y60*$L$60,2)</f>
        <v>10.16</v>
      </c>
      <c r="BB60" s="199">
        <f>ROUND(Z60*$L$60,2)</f>
        <v>10.050000000000001</v>
      </c>
      <c r="BC60" s="186">
        <f>ROUND(AA60*$L$60,2)</f>
        <v>10.050000000000001</v>
      </c>
      <c r="BD60" s="186">
        <f>ROUND(AB60*$L$60,2)</f>
        <v>9.83</v>
      </c>
      <c r="BE60" s="199">
        <f>ROUND(AC60*$L$60,2)</f>
        <v>10.37</v>
      </c>
      <c r="BF60" s="186">
        <f>ROUND(AD60*$L$60,2)</f>
        <v>9.73</v>
      </c>
      <c r="BG60" s="186">
        <f>ROUND(AE60*$L$60,2)</f>
        <v>9.73</v>
      </c>
      <c r="BH60" s="199">
        <f>ROUND(AF60*$L$60,2)</f>
        <v>9.3000000000000007</v>
      </c>
      <c r="BI60" s="186">
        <f>ROUND(AG60*$L$60,2)</f>
        <v>9.73</v>
      </c>
      <c r="BJ60" s="190">
        <v>0.8</v>
      </c>
      <c r="BK60" s="194" t="str">
        <f t="shared" ref="BK60:BK65" si="10">IF(BJ60&gt;=0.86,"A",IF(AND(BJ60&gt;0.76,BJ60&lt;=0.86),"B",IF(AND(BJ60&gt;0.56,BJ60&lt;=0.75),"C",IF(AND(BJ60&gt;0.26,BJ60&lt;=0.55),"D",IF(AND(BJ60&gt;=0.15,BJ60&lt;=0.25),"E",IF(AND(BJ60&gt;0,BJ60&lt;=0.1),"nicht klassifiziert",IF(BJ60="","nicht bewertet","")))))))</f>
        <v>B</v>
      </c>
    </row>
    <row r="61" spans="1:63" s="161" customFormat="1">
      <c r="A61" s="180" t="s">
        <v>868</v>
      </c>
      <c r="B61" s="181" t="s">
        <v>869</v>
      </c>
      <c r="C61" s="182">
        <v>50</v>
      </c>
      <c r="D61" s="182"/>
      <c r="E61" s="182" t="s">
        <v>870</v>
      </c>
      <c r="F61" s="182">
        <v>0</v>
      </c>
      <c r="G61" s="180" t="s">
        <v>759</v>
      </c>
      <c r="H61" s="181" t="s">
        <v>872</v>
      </c>
      <c r="I61" s="183">
        <v>39072</v>
      </c>
      <c r="J61" s="182" t="s">
        <v>871</v>
      </c>
      <c r="K61" s="183" t="s">
        <v>871</v>
      </c>
      <c r="L61" s="185">
        <v>10.97</v>
      </c>
      <c r="M61" s="186">
        <v>0.04</v>
      </c>
      <c r="N61" s="187">
        <v>7.0000000000000007E-2</v>
      </c>
      <c r="O61" s="188">
        <v>0.09</v>
      </c>
      <c r="P61" s="188">
        <v>0.11</v>
      </c>
      <c r="Q61" s="187">
        <v>0.24</v>
      </c>
      <c r="R61" s="188">
        <v>0.21</v>
      </c>
      <c r="S61" s="188">
        <v>0.28000000000000003</v>
      </c>
      <c r="T61" s="187">
        <v>0.46</v>
      </c>
      <c r="U61" s="188">
        <v>0.61</v>
      </c>
      <c r="V61" s="188">
        <v>0.9</v>
      </c>
      <c r="W61" s="187">
        <v>0.98</v>
      </c>
      <c r="X61" s="188">
        <v>1.04</v>
      </c>
      <c r="Y61" s="188">
        <v>1</v>
      </c>
      <c r="Z61" s="187">
        <v>0.96</v>
      </c>
      <c r="AA61" s="188">
        <v>0.92</v>
      </c>
      <c r="AB61" s="188">
        <v>0.97</v>
      </c>
      <c r="AC61" s="187">
        <v>1</v>
      </c>
      <c r="AD61" s="188">
        <v>0.94</v>
      </c>
      <c r="AE61" s="188">
        <v>0.93</v>
      </c>
      <c r="AF61" s="187">
        <v>0.88</v>
      </c>
      <c r="AG61" s="189">
        <v>0.96</v>
      </c>
      <c r="AH61" s="190">
        <f t="shared" si="9"/>
        <v>0.88400000000000001</v>
      </c>
      <c r="AI61" s="191">
        <v>0.2</v>
      </c>
      <c r="AJ61" s="192">
        <v>0.45</v>
      </c>
      <c r="AK61" s="192">
        <v>0.95</v>
      </c>
      <c r="AL61" s="192">
        <v>0.95</v>
      </c>
      <c r="AM61" s="192">
        <v>0.95</v>
      </c>
      <c r="AN61" s="193">
        <v>0.9</v>
      </c>
      <c r="AO61" s="186">
        <f>ROUND(M61*$L$61,2)</f>
        <v>0.44</v>
      </c>
      <c r="AP61" s="199">
        <f>ROUND(N61*$L$61,2)</f>
        <v>0.77</v>
      </c>
      <c r="AQ61" s="186">
        <f>ROUND(O61*$L$61,2)</f>
        <v>0.99</v>
      </c>
      <c r="AR61" s="186">
        <f>ROUND(P61*$L$61,2)</f>
        <v>1.21</v>
      </c>
      <c r="AS61" s="199">
        <f>ROUND(Q61*$L$61,2)</f>
        <v>2.63</v>
      </c>
      <c r="AT61" s="186">
        <f>ROUND(R61*$L$61,2)</f>
        <v>2.2999999999999998</v>
      </c>
      <c r="AU61" s="186">
        <f>ROUND(S61*$L$61,2)</f>
        <v>3.07</v>
      </c>
      <c r="AV61" s="199">
        <f>ROUND(T61*$L$61,2)</f>
        <v>5.05</v>
      </c>
      <c r="AW61" s="186">
        <f>ROUND(U61*$L$61,2)</f>
        <v>6.69</v>
      </c>
      <c r="AX61" s="186">
        <f>ROUND(V61*$L$61,2)</f>
        <v>9.8699999999999992</v>
      </c>
      <c r="AY61" s="199">
        <f>ROUND(W61*$L$61,2)</f>
        <v>10.75</v>
      </c>
      <c r="AZ61" s="186">
        <f>ROUND(X61*$L$61,2)</f>
        <v>11.41</v>
      </c>
      <c r="BA61" s="186">
        <f>ROUND(Y61*$L$61,2)</f>
        <v>10.97</v>
      </c>
      <c r="BB61" s="199">
        <f>ROUND(Z61*$L$61,2)</f>
        <v>10.53</v>
      </c>
      <c r="BC61" s="186">
        <f>ROUND(AA61*$L$61,2)</f>
        <v>10.09</v>
      </c>
      <c r="BD61" s="186">
        <f>ROUND(AB61*$L$61,2)</f>
        <v>10.64</v>
      </c>
      <c r="BE61" s="199">
        <f>ROUND(AC61*$L$61,2)</f>
        <v>10.97</v>
      </c>
      <c r="BF61" s="186">
        <f>ROUND(AD61*$L$61,2)</f>
        <v>10.31</v>
      </c>
      <c r="BG61" s="186">
        <f>ROUND(AE61*$L$61,2)</f>
        <v>10.199999999999999</v>
      </c>
      <c r="BH61" s="199">
        <f>ROUND(AF61*$L$61,2)</f>
        <v>9.65</v>
      </c>
      <c r="BI61" s="186">
        <f>ROUND(AG61*$L$61,2)</f>
        <v>10.53</v>
      </c>
      <c r="BJ61" s="190">
        <v>0.75</v>
      </c>
      <c r="BK61" s="194" t="str">
        <f t="shared" si="10"/>
        <v>C</v>
      </c>
    </row>
    <row r="62" spans="1:63" s="161" customFormat="1">
      <c r="A62" s="180" t="s">
        <v>868</v>
      </c>
      <c r="B62" s="181" t="s">
        <v>869</v>
      </c>
      <c r="C62" s="182">
        <v>50</v>
      </c>
      <c r="D62" s="182"/>
      <c r="E62" s="182" t="s">
        <v>870</v>
      </c>
      <c r="F62" s="182">
        <v>100</v>
      </c>
      <c r="G62" s="180" t="s">
        <v>759</v>
      </c>
      <c r="H62" s="181" t="s">
        <v>873</v>
      </c>
      <c r="I62" s="183">
        <v>39072</v>
      </c>
      <c r="J62" s="182" t="s">
        <v>871</v>
      </c>
      <c r="K62" s="183" t="s">
        <v>871</v>
      </c>
      <c r="L62" s="185">
        <v>10.87</v>
      </c>
      <c r="M62" s="186">
        <v>0.04</v>
      </c>
      <c r="N62" s="187">
        <v>0.11</v>
      </c>
      <c r="O62" s="188">
        <v>0.2</v>
      </c>
      <c r="P62" s="188">
        <v>0.25</v>
      </c>
      <c r="Q62" s="187">
        <v>0.28000000000000003</v>
      </c>
      <c r="R62" s="188">
        <v>0.44</v>
      </c>
      <c r="S62" s="188">
        <v>0.44</v>
      </c>
      <c r="T62" s="187">
        <v>0.85</v>
      </c>
      <c r="U62" s="188">
        <v>0.82</v>
      </c>
      <c r="V62" s="188">
        <v>0.9</v>
      </c>
      <c r="W62" s="187">
        <v>0.85</v>
      </c>
      <c r="X62" s="188">
        <v>0.81</v>
      </c>
      <c r="Y62" s="188">
        <v>0.8</v>
      </c>
      <c r="Z62" s="187">
        <v>0.84</v>
      </c>
      <c r="AA62" s="188">
        <v>0.89</v>
      </c>
      <c r="AB62" s="188">
        <v>0.88</v>
      </c>
      <c r="AC62" s="187">
        <v>0.87</v>
      </c>
      <c r="AD62" s="188">
        <v>0.86</v>
      </c>
      <c r="AE62" s="188">
        <v>0.86</v>
      </c>
      <c r="AF62" s="187">
        <v>0.84</v>
      </c>
      <c r="AG62" s="189">
        <v>0.88</v>
      </c>
      <c r="AH62" s="190">
        <f t="shared" ref="AH62:AH66" si="11">AVERAGE(T62:AC62)</f>
        <v>0.85099999999999998</v>
      </c>
      <c r="AI62" s="191">
        <v>0.3</v>
      </c>
      <c r="AJ62" s="192">
        <v>0.7</v>
      </c>
      <c r="AK62" s="192">
        <v>0.85</v>
      </c>
      <c r="AL62" s="192">
        <v>0.85</v>
      </c>
      <c r="AM62" s="192">
        <v>0.85</v>
      </c>
      <c r="AN62" s="193">
        <v>0.85</v>
      </c>
      <c r="AO62" s="186">
        <f>ROUND(M62*$L62,2)</f>
        <v>0.43</v>
      </c>
      <c r="AP62" s="199">
        <f>ROUND(N62*$L62,2)</f>
        <v>1.2</v>
      </c>
      <c r="AQ62" s="186">
        <f>ROUND(O62*$L62,2)</f>
        <v>2.17</v>
      </c>
      <c r="AR62" s="186">
        <f>ROUND(P62*$L62,2)</f>
        <v>2.72</v>
      </c>
      <c r="AS62" s="199">
        <f>ROUND(Q62*$L62,2)</f>
        <v>3.04</v>
      </c>
      <c r="AT62" s="186">
        <f>ROUND(R62*$L62,2)</f>
        <v>4.78</v>
      </c>
      <c r="AU62" s="186">
        <f>ROUND(S62*$L62,2)</f>
        <v>4.78</v>
      </c>
      <c r="AV62" s="199">
        <f>ROUND(T62*$L62,2)</f>
        <v>9.24</v>
      </c>
      <c r="AW62" s="186">
        <f>ROUND(U62*$L62,2)</f>
        <v>8.91</v>
      </c>
      <c r="AX62" s="186">
        <f>ROUND(V62*$L62,2)</f>
        <v>9.7799999999999994</v>
      </c>
      <c r="AY62" s="199">
        <f>ROUND(W62*$L62,2)</f>
        <v>9.24</v>
      </c>
      <c r="AZ62" s="186">
        <f>ROUND(X62*$L62,2)</f>
        <v>8.8000000000000007</v>
      </c>
      <c r="BA62" s="186">
        <f>ROUND(Y62*$L62,2)</f>
        <v>8.6999999999999993</v>
      </c>
      <c r="BB62" s="199">
        <f>ROUND(Z62*$L62,2)</f>
        <v>9.1300000000000008</v>
      </c>
      <c r="BC62" s="186">
        <f>ROUND(AA62*$L62,2)</f>
        <v>9.67</v>
      </c>
      <c r="BD62" s="186">
        <f>ROUND(AB62*$L62,2)</f>
        <v>9.57</v>
      </c>
      <c r="BE62" s="199">
        <f>ROUND(AC62*$L62,2)</f>
        <v>9.4600000000000009</v>
      </c>
      <c r="BF62" s="186">
        <f>ROUND(AD62*$L62,2)</f>
        <v>9.35</v>
      </c>
      <c r="BG62" s="186">
        <f>ROUND(AE62*$L62,2)</f>
        <v>9.35</v>
      </c>
      <c r="BH62" s="199">
        <f>ROUND(AF62*$L62,2)</f>
        <v>9.1300000000000008</v>
      </c>
      <c r="BI62" s="186">
        <f>ROUND(AG62*$L62,2)</f>
        <v>9.57</v>
      </c>
      <c r="BJ62" s="190">
        <v>0.85</v>
      </c>
      <c r="BK62" s="194" t="str">
        <f t="shared" si="10"/>
        <v>B</v>
      </c>
    </row>
    <row r="63" spans="1:63" s="161" customFormat="1">
      <c r="A63" s="180" t="s">
        <v>868</v>
      </c>
      <c r="B63" s="181" t="s">
        <v>869</v>
      </c>
      <c r="C63" s="182">
        <v>50</v>
      </c>
      <c r="D63" s="182"/>
      <c r="E63" s="182" t="s">
        <v>870</v>
      </c>
      <c r="F63" s="182">
        <v>200</v>
      </c>
      <c r="G63" s="180" t="s">
        <v>759</v>
      </c>
      <c r="H63" s="181" t="s">
        <v>873</v>
      </c>
      <c r="I63" s="183">
        <v>39072</v>
      </c>
      <c r="J63" s="182" t="s">
        <v>871</v>
      </c>
      <c r="K63" s="183" t="s">
        <v>871</v>
      </c>
      <c r="L63" s="185">
        <v>10.87</v>
      </c>
      <c r="M63" s="186">
        <v>0.16</v>
      </c>
      <c r="N63" s="187">
        <v>0.22</v>
      </c>
      <c r="O63" s="188">
        <v>0.22</v>
      </c>
      <c r="P63" s="188">
        <v>0.35</v>
      </c>
      <c r="Q63" s="187">
        <v>0.35</v>
      </c>
      <c r="R63" s="188">
        <v>0.49</v>
      </c>
      <c r="S63" s="188">
        <v>0.51</v>
      </c>
      <c r="T63" s="187">
        <v>0.66</v>
      </c>
      <c r="U63" s="188">
        <v>0.77</v>
      </c>
      <c r="V63" s="188">
        <v>0.78</v>
      </c>
      <c r="W63" s="187">
        <v>0.77</v>
      </c>
      <c r="X63" s="188">
        <v>0.77</v>
      </c>
      <c r="Y63" s="188">
        <v>0.77</v>
      </c>
      <c r="Z63" s="187">
        <v>0.88</v>
      </c>
      <c r="AA63" s="188">
        <v>0.92</v>
      </c>
      <c r="AB63" s="188">
        <v>0.88</v>
      </c>
      <c r="AC63" s="187">
        <v>0.86</v>
      </c>
      <c r="AD63" s="188">
        <v>0.9</v>
      </c>
      <c r="AE63" s="188">
        <v>0.86</v>
      </c>
      <c r="AF63" s="187">
        <v>0.87</v>
      </c>
      <c r="AG63" s="189">
        <v>0.91</v>
      </c>
      <c r="AH63" s="190">
        <f t="shared" si="11"/>
        <v>0.80599999999999983</v>
      </c>
      <c r="AI63" s="191">
        <v>0.4</v>
      </c>
      <c r="AJ63" s="192">
        <v>0.65</v>
      </c>
      <c r="AK63" s="192">
        <v>0.75</v>
      </c>
      <c r="AL63" s="192">
        <v>0.85</v>
      </c>
      <c r="AM63" s="192">
        <v>0.8</v>
      </c>
      <c r="AN63" s="193">
        <v>0.9</v>
      </c>
      <c r="AO63" s="186">
        <f>ROUND(M63*$L63,2)</f>
        <v>1.74</v>
      </c>
      <c r="AP63" s="199">
        <f>ROUND(N63*$L63,2)</f>
        <v>2.39</v>
      </c>
      <c r="AQ63" s="186">
        <f>ROUND(O63*$L63,2)</f>
        <v>2.39</v>
      </c>
      <c r="AR63" s="186">
        <f>ROUND(P63*$L63,2)</f>
        <v>3.8</v>
      </c>
      <c r="AS63" s="199">
        <f>ROUND(Q63*$L63,2)</f>
        <v>3.8</v>
      </c>
      <c r="AT63" s="186">
        <f>ROUND(R63*$L63,2)</f>
        <v>5.33</v>
      </c>
      <c r="AU63" s="186">
        <f>ROUND(S63*$L63,2)</f>
        <v>5.54</v>
      </c>
      <c r="AV63" s="199">
        <f>ROUND(T63*$L63,2)</f>
        <v>7.17</v>
      </c>
      <c r="AW63" s="186">
        <f>ROUND(U63*$L63,2)</f>
        <v>8.3699999999999992</v>
      </c>
      <c r="AX63" s="186">
        <f>ROUND(V63*$L63,2)</f>
        <v>8.48</v>
      </c>
      <c r="AY63" s="199">
        <f>ROUND(W63*$L63,2)</f>
        <v>8.3699999999999992</v>
      </c>
      <c r="AZ63" s="186">
        <f>ROUND(X63*$L63,2)</f>
        <v>8.3699999999999992</v>
      </c>
      <c r="BA63" s="186">
        <f>ROUND(Y63*$L63,2)</f>
        <v>8.3699999999999992</v>
      </c>
      <c r="BB63" s="199">
        <f>ROUND(Z63*$L63,2)</f>
        <v>9.57</v>
      </c>
      <c r="BC63" s="186">
        <f>ROUND(AA63*$L63,2)</f>
        <v>10</v>
      </c>
      <c r="BD63" s="186">
        <f>ROUND(AB63*$L63,2)</f>
        <v>9.57</v>
      </c>
      <c r="BE63" s="199">
        <f>ROUND(AC63*$L63,2)</f>
        <v>9.35</v>
      </c>
      <c r="BF63" s="186">
        <f>ROUND(AD63*$L63,2)</f>
        <v>9.7799999999999994</v>
      </c>
      <c r="BG63" s="186">
        <f>ROUND(AE63*$L63,2)</f>
        <v>9.35</v>
      </c>
      <c r="BH63" s="199">
        <f>ROUND(AF63*$L63,2)</f>
        <v>9.4600000000000009</v>
      </c>
      <c r="BI63" s="186">
        <f>ROUND(AG63*$L63,2)</f>
        <v>9.89</v>
      </c>
      <c r="BJ63" s="190">
        <v>0.8</v>
      </c>
      <c r="BK63" s="194" t="str">
        <f t="shared" si="10"/>
        <v>B</v>
      </c>
    </row>
    <row r="64" spans="1:63" s="161" customFormat="1">
      <c r="A64" s="180" t="s">
        <v>868</v>
      </c>
      <c r="B64" s="181" t="s">
        <v>869</v>
      </c>
      <c r="C64" s="182">
        <v>50</v>
      </c>
      <c r="D64" s="182"/>
      <c r="E64" s="182" t="s">
        <v>870</v>
      </c>
      <c r="F64" s="182">
        <v>300</v>
      </c>
      <c r="G64" s="180" t="s">
        <v>759</v>
      </c>
      <c r="H64" s="181" t="s">
        <v>873</v>
      </c>
      <c r="I64" s="183">
        <v>39072</v>
      </c>
      <c r="J64" s="182" t="s">
        <v>871</v>
      </c>
      <c r="K64" s="183" t="s">
        <v>871</v>
      </c>
      <c r="L64" s="185">
        <v>10.87</v>
      </c>
      <c r="M64" s="186">
        <v>0.19</v>
      </c>
      <c r="N64" s="187">
        <v>0.36</v>
      </c>
      <c r="O64" s="188">
        <v>0.2</v>
      </c>
      <c r="P64" s="188">
        <v>0.28000000000000003</v>
      </c>
      <c r="Q64" s="187">
        <v>0.55000000000000004</v>
      </c>
      <c r="R64" s="188">
        <v>0.64</v>
      </c>
      <c r="S64" s="188">
        <v>0.5</v>
      </c>
      <c r="T64" s="187">
        <v>0.53</v>
      </c>
      <c r="U64" s="188">
        <v>0.75</v>
      </c>
      <c r="V64" s="188">
        <v>0.76</v>
      </c>
      <c r="W64" s="187">
        <v>0.78</v>
      </c>
      <c r="X64" s="188">
        <v>0.84</v>
      </c>
      <c r="Y64" s="188">
        <v>0.86</v>
      </c>
      <c r="Z64" s="187">
        <v>0.87</v>
      </c>
      <c r="AA64" s="188">
        <v>0.93</v>
      </c>
      <c r="AB64" s="188">
        <v>0.92</v>
      </c>
      <c r="AC64" s="187">
        <v>0.88</v>
      </c>
      <c r="AD64" s="188">
        <v>0.89</v>
      </c>
      <c r="AE64" s="188">
        <v>0.88</v>
      </c>
      <c r="AF64" s="187">
        <v>0.91</v>
      </c>
      <c r="AG64" s="189">
        <v>0.93</v>
      </c>
      <c r="AH64" s="190">
        <f t="shared" si="11"/>
        <v>0.81200000000000006</v>
      </c>
      <c r="AI64" s="191">
        <v>0.5</v>
      </c>
      <c r="AJ64" s="192">
        <v>0.6</v>
      </c>
      <c r="AK64" s="192">
        <v>0.8</v>
      </c>
      <c r="AL64" s="192">
        <v>0.9</v>
      </c>
      <c r="AM64" s="192">
        <v>0.9</v>
      </c>
      <c r="AN64" s="193">
        <v>0.9</v>
      </c>
      <c r="AO64" s="186">
        <f>ROUND(M64*$L64,2)</f>
        <v>2.0699999999999998</v>
      </c>
      <c r="AP64" s="199">
        <f>ROUND(N64*$L64,2)</f>
        <v>3.91</v>
      </c>
      <c r="AQ64" s="186">
        <f>ROUND(O64*$L64,2)</f>
        <v>2.17</v>
      </c>
      <c r="AR64" s="186">
        <f>ROUND(P64*$L64,2)</f>
        <v>3.04</v>
      </c>
      <c r="AS64" s="199">
        <f>ROUND(Q64*$L64,2)</f>
        <v>5.98</v>
      </c>
      <c r="AT64" s="186">
        <f>ROUND(R64*$L64,2)</f>
        <v>6.96</v>
      </c>
      <c r="AU64" s="186">
        <f>ROUND(S64*$L64,2)</f>
        <v>5.44</v>
      </c>
      <c r="AV64" s="199">
        <f>ROUND(T64*$L64,2)</f>
        <v>5.76</v>
      </c>
      <c r="AW64" s="186">
        <f>ROUND(U64*$L64,2)</f>
        <v>8.15</v>
      </c>
      <c r="AX64" s="186">
        <f>ROUND(V64*$L64,2)</f>
        <v>8.26</v>
      </c>
      <c r="AY64" s="199">
        <f>ROUND(W64*$L64,2)</f>
        <v>8.48</v>
      </c>
      <c r="AZ64" s="186">
        <f>ROUND(X64*$L64,2)</f>
        <v>9.1300000000000008</v>
      </c>
      <c r="BA64" s="186">
        <f>ROUND(Y64*$L64,2)</f>
        <v>9.35</v>
      </c>
      <c r="BB64" s="199">
        <f>ROUND(Z64*$L64,2)</f>
        <v>9.4600000000000009</v>
      </c>
      <c r="BC64" s="186">
        <f>ROUND(AA64*$L64,2)</f>
        <v>10.11</v>
      </c>
      <c r="BD64" s="186">
        <f>ROUND(AB64*$L64,2)</f>
        <v>10</v>
      </c>
      <c r="BE64" s="199">
        <f>ROUND(AC64*$L64,2)</f>
        <v>9.57</v>
      </c>
      <c r="BF64" s="186">
        <f>ROUND(AD64*$L64,2)</f>
        <v>9.67</v>
      </c>
      <c r="BG64" s="186">
        <f>ROUND(AE64*$L64,2)</f>
        <v>9.57</v>
      </c>
      <c r="BH64" s="199">
        <f>ROUND(AF64*$L64,2)</f>
        <v>9.89</v>
      </c>
      <c r="BI64" s="186">
        <f>ROUND(AG64*$L64,2)</f>
        <v>10.11</v>
      </c>
      <c r="BJ64" s="190">
        <v>0.85</v>
      </c>
      <c r="BK64" s="194" t="str">
        <f t="shared" si="10"/>
        <v>B</v>
      </c>
    </row>
    <row r="65" spans="1:63" s="161" customFormat="1">
      <c r="A65" s="180" t="s">
        <v>868</v>
      </c>
      <c r="B65" s="181" t="s">
        <v>869</v>
      </c>
      <c r="C65" s="182">
        <v>50</v>
      </c>
      <c r="D65" s="182"/>
      <c r="E65" s="182" t="s">
        <v>870</v>
      </c>
      <c r="F65" s="182">
        <v>500</v>
      </c>
      <c r="G65" s="180" t="s">
        <v>759</v>
      </c>
      <c r="H65" s="181" t="s">
        <v>873</v>
      </c>
      <c r="I65" s="183">
        <v>39072</v>
      </c>
      <c r="J65" s="182" t="s">
        <v>871</v>
      </c>
      <c r="K65" s="183" t="s">
        <v>871</v>
      </c>
      <c r="L65" s="185">
        <v>10.87</v>
      </c>
      <c r="M65" s="186">
        <v>0.44</v>
      </c>
      <c r="N65" s="187">
        <v>0.32</v>
      </c>
      <c r="O65" s="188">
        <v>0.2</v>
      </c>
      <c r="P65" s="188">
        <v>0.41</v>
      </c>
      <c r="Q65" s="187">
        <v>0.28000000000000003</v>
      </c>
      <c r="R65" s="188">
        <v>0.4</v>
      </c>
      <c r="S65" s="188">
        <v>0.49</v>
      </c>
      <c r="T65" s="187">
        <v>0.45</v>
      </c>
      <c r="U65" s="188">
        <v>0.54</v>
      </c>
      <c r="V65" s="188">
        <v>0.62</v>
      </c>
      <c r="W65" s="187">
        <v>0.8</v>
      </c>
      <c r="X65" s="188">
        <v>0.89</v>
      </c>
      <c r="Y65" s="188">
        <v>0.84</v>
      </c>
      <c r="Z65" s="187">
        <v>0.88</v>
      </c>
      <c r="AA65" s="188">
        <v>0.89</v>
      </c>
      <c r="AB65" s="188">
        <v>0.92</v>
      </c>
      <c r="AC65" s="187">
        <v>0.89</v>
      </c>
      <c r="AD65" s="188">
        <v>0.92</v>
      </c>
      <c r="AE65" s="188">
        <v>0.91</v>
      </c>
      <c r="AF65" s="187">
        <v>0.9</v>
      </c>
      <c r="AG65" s="189">
        <v>0.93</v>
      </c>
      <c r="AH65" s="190">
        <f t="shared" si="11"/>
        <v>0.77200000000000002</v>
      </c>
      <c r="AI65" s="191">
        <v>0.35</v>
      </c>
      <c r="AJ65" s="192">
        <v>0.5</v>
      </c>
      <c r="AK65" s="192">
        <v>0.75</v>
      </c>
      <c r="AL65" s="192">
        <v>0.85</v>
      </c>
      <c r="AM65" s="192">
        <v>0.9</v>
      </c>
      <c r="AN65" s="193">
        <v>0.9</v>
      </c>
      <c r="AO65" s="186">
        <f>ROUND(M65*$L65,2)</f>
        <v>4.78</v>
      </c>
      <c r="AP65" s="199">
        <f>ROUND(N65*$L65,2)</f>
        <v>3.48</v>
      </c>
      <c r="AQ65" s="186">
        <f>ROUND(O65*$L65,2)</f>
        <v>2.17</v>
      </c>
      <c r="AR65" s="186">
        <f>ROUND(P65*$L65,2)</f>
        <v>4.46</v>
      </c>
      <c r="AS65" s="199">
        <f>ROUND(Q65*$L65,2)</f>
        <v>3.04</v>
      </c>
      <c r="AT65" s="186">
        <f>ROUND(R65*$L65,2)</f>
        <v>4.3499999999999996</v>
      </c>
      <c r="AU65" s="186">
        <f>ROUND(S65*$L65,2)</f>
        <v>5.33</v>
      </c>
      <c r="AV65" s="199">
        <f>ROUND(T65*$L65,2)</f>
        <v>4.8899999999999997</v>
      </c>
      <c r="AW65" s="186">
        <f>ROUND(U65*$L65,2)</f>
        <v>5.87</v>
      </c>
      <c r="AX65" s="186">
        <f>ROUND(V65*$L65,2)</f>
        <v>6.74</v>
      </c>
      <c r="AY65" s="199">
        <f>ROUND(W65*$L65,2)</f>
        <v>8.6999999999999993</v>
      </c>
      <c r="AZ65" s="186">
        <f>ROUND(X65*$L65,2)</f>
        <v>9.67</v>
      </c>
      <c r="BA65" s="186">
        <f>ROUND(Y65*$L65,2)</f>
        <v>9.1300000000000008</v>
      </c>
      <c r="BB65" s="199">
        <f>ROUND(Z65*$L65,2)</f>
        <v>9.57</v>
      </c>
      <c r="BC65" s="186">
        <f>ROUND(AA65*$L65,2)</f>
        <v>9.67</v>
      </c>
      <c r="BD65" s="186">
        <f>ROUND(AB65*$L65,2)</f>
        <v>10</v>
      </c>
      <c r="BE65" s="199">
        <f>ROUND(AC65*$L65,2)</f>
        <v>9.67</v>
      </c>
      <c r="BF65" s="186">
        <f>ROUND(AD65*$L65,2)</f>
        <v>10</v>
      </c>
      <c r="BG65" s="186">
        <f>ROUND(AE65*$L65,2)</f>
        <v>9.89</v>
      </c>
      <c r="BH65" s="199">
        <f>ROUND(AF65*$L65,2)</f>
        <v>9.7799999999999994</v>
      </c>
      <c r="BI65" s="186">
        <f>ROUND(AG65*$L65,2)</f>
        <v>10.11</v>
      </c>
      <c r="BJ65" s="190">
        <v>0.75</v>
      </c>
      <c r="BK65" s="194" t="str">
        <f t="shared" si="10"/>
        <v>C</v>
      </c>
    </row>
    <row r="66" spans="1:63" s="161" customFormat="1">
      <c r="A66" s="180" t="s">
        <v>874</v>
      </c>
      <c r="B66" s="181" t="s">
        <v>762</v>
      </c>
      <c r="C66" s="182">
        <v>90</v>
      </c>
      <c r="D66" s="182" t="s">
        <v>757</v>
      </c>
      <c r="E66" s="182" t="s">
        <v>758</v>
      </c>
      <c r="F66" s="182">
        <v>100</v>
      </c>
      <c r="G66" s="180" t="s">
        <v>759</v>
      </c>
      <c r="H66" s="181" t="s">
        <v>875</v>
      </c>
      <c r="I66" s="183">
        <v>39321</v>
      </c>
      <c r="J66" s="184" t="s">
        <v>760</v>
      </c>
      <c r="K66" s="183" t="s">
        <v>761</v>
      </c>
      <c r="L66" s="185" t="s">
        <v>764</v>
      </c>
      <c r="M66" s="188">
        <v>0.17</v>
      </c>
      <c r="N66" s="187">
        <v>0.28999999999999998</v>
      </c>
      <c r="O66" s="188">
        <v>0.34</v>
      </c>
      <c r="P66" s="188">
        <v>0.66</v>
      </c>
      <c r="Q66" s="187">
        <v>0.75</v>
      </c>
      <c r="R66" s="188">
        <v>1.01</v>
      </c>
      <c r="S66" s="188">
        <v>1.1000000000000001</v>
      </c>
      <c r="T66" s="187">
        <v>1.17</v>
      </c>
      <c r="U66" s="188">
        <v>1.07</v>
      </c>
      <c r="V66" s="188">
        <v>1.24</v>
      </c>
      <c r="W66" s="187">
        <v>1.25</v>
      </c>
      <c r="X66" s="188">
        <v>1.3</v>
      </c>
      <c r="Y66" s="188">
        <v>1.35</v>
      </c>
      <c r="Z66" s="187">
        <v>1.43</v>
      </c>
      <c r="AA66" s="188">
        <v>1.4</v>
      </c>
      <c r="AB66" s="188">
        <v>1.38</v>
      </c>
      <c r="AC66" s="187">
        <v>1.32</v>
      </c>
      <c r="AD66" s="188">
        <v>1.26</v>
      </c>
      <c r="AE66" s="188">
        <v>1.23</v>
      </c>
      <c r="AF66" s="187">
        <v>1.1499999999999999</v>
      </c>
      <c r="AG66" s="188">
        <v>1.1100000000000001</v>
      </c>
      <c r="AH66" s="190">
        <f t="shared" si="11"/>
        <v>1.2909999999999999</v>
      </c>
      <c r="AI66" s="191">
        <v>0.8</v>
      </c>
      <c r="AJ66" s="192">
        <v>1</v>
      </c>
      <c r="AK66" s="192">
        <v>1</v>
      </c>
      <c r="AL66" s="192">
        <v>1</v>
      </c>
      <c r="AM66" s="192">
        <v>1</v>
      </c>
      <c r="AN66" s="193">
        <v>1</v>
      </c>
      <c r="AO66" s="186">
        <v>0.53</v>
      </c>
      <c r="AP66" s="199">
        <v>0.91</v>
      </c>
      <c r="AQ66" s="186">
        <v>1.06</v>
      </c>
      <c r="AR66" s="186">
        <v>2.06</v>
      </c>
      <c r="AS66" s="199">
        <v>2.34</v>
      </c>
      <c r="AT66" s="186">
        <v>3.16</v>
      </c>
      <c r="AU66" s="186">
        <v>3.44</v>
      </c>
      <c r="AV66" s="199">
        <v>3.66</v>
      </c>
      <c r="AW66" s="186">
        <v>3.34</v>
      </c>
      <c r="AX66" s="186">
        <v>3.88</v>
      </c>
      <c r="AY66" s="199">
        <v>3.91</v>
      </c>
      <c r="AZ66" s="186">
        <v>4.0599999999999996</v>
      </c>
      <c r="BA66" s="186">
        <v>4.22</v>
      </c>
      <c r="BB66" s="199">
        <v>4.47</v>
      </c>
      <c r="BC66" s="186">
        <v>4.38</v>
      </c>
      <c r="BD66" s="186">
        <v>4.3099999999999996</v>
      </c>
      <c r="BE66" s="199">
        <v>4.13</v>
      </c>
      <c r="BF66" s="186">
        <v>3.94</v>
      </c>
      <c r="BG66" s="186">
        <v>3.84</v>
      </c>
      <c r="BH66" s="199">
        <v>3.59</v>
      </c>
      <c r="BI66" s="186">
        <v>3.47</v>
      </c>
      <c r="BJ66" s="190">
        <v>1</v>
      </c>
      <c r="BK66" s="194" t="str">
        <f t="shared" ref="BK66:BK79" si="12">IF(BJ66&gt;=0.86,"A",IF(AND(BJ66&gt;0.76,BJ66&lt;=0.86),"B",IF(AND(BJ66&gt;0.56,BJ66&lt;=0.75),"C",IF(AND(BJ66&gt;0.26,BJ66&lt;=0.55),"D",IF(AND(BJ66&gt;=0.16,BJ66&lt;=0.25),"E",IF(AND(BJ66&gt;0,BJ66&lt;=0.1),"nicht klassifiziert",IF(BJ66="","nicht bewertet","")))))))</f>
        <v>A</v>
      </c>
    </row>
    <row r="67" spans="1:63" s="161" customFormat="1">
      <c r="A67" s="180" t="s">
        <v>874</v>
      </c>
      <c r="B67" s="181" t="s">
        <v>762</v>
      </c>
      <c r="C67" s="182">
        <v>90</v>
      </c>
      <c r="D67" s="182" t="s">
        <v>757</v>
      </c>
      <c r="E67" s="182" t="s">
        <v>758</v>
      </c>
      <c r="F67" s="182">
        <v>200</v>
      </c>
      <c r="G67" s="180" t="s">
        <v>759</v>
      </c>
      <c r="H67" s="181" t="s">
        <v>875</v>
      </c>
      <c r="I67" s="183">
        <v>39321</v>
      </c>
      <c r="J67" s="184" t="s">
        <v>760</v>
      </c>
      <c r="K67" s="183" t="s">
        <v>761</v>
      </c>
      <c r="L67" s="185" t="s">
        <v>764</v>
      </c>
      <c r="M67" s="188">
        <v>0.23</v>
      </c>
      <c r="N67" s="187">
        <v>0.28999999999999998</v>
      </c>
      <c r="O67" s="188">
        <v>0.39</v>
      </c>
      <c r="P67" s="188">
        <v>0.66</v>
      </c>
      <c r="Q67" s="187">
        <v>0.76</v>
      </c>
      <c r="R67" s="188">
        <v>0.95</v>
      </c>
      <c r="S67" s="188">
        <v>1.19</v>
      </c>
      <c r="T67" s="187">
        <v>1.24</v>
      </c>
      <c r="U67" s="188">
        <v>1.34</v>
      </c>
      <c r="V67" s="188">
        <v>1.33</v>
      </c>
      <c r="W67" s="187">
        <v>1.33</v>
      </c>
      <c r="X67" s="188">
        <v>1.49</v>
      </c>
      <c r="Y67" s="188">
        <v>1.41</v>
      </c>
      <c r="Z67" s="187">
        <v>1.53</v>
      </c>
      <c r="AA67" s="188">
        <v>1.57</v>
      </c>
      <c r="AB67" s="188">
        <v>1.56</v>
      </c>
      <c r="AC67" s="187">
        <v>1.43</v>
      </c>
      <c r="AD67" s="188">
        <v>1.39</v>
      </c>
      <c r="AE67" s="188">
        <v>1.28</v>
      </c>
      <c r="AF67" s="187">
        <v>1.22</v>
      </c>
      <c r="AG67" s="188">
        <v>1.19</v>
      </c>
      <c r="AH67" s="190">
        <f t="shared" ref="AH67:AH98" si="13">AVERAGE(T67:AC67)</f>
        <v>1.423</v>
      </c>
      <c r="AI67" s="191">
        <v>0.8</v>
      </c>
      <c r="AJ67" s="192">
        <v>1</v>
      </c>
      <c r="AK67" s="192">
        <v>1</v>
      </c>
      <c r="AL67" s="192">
        <v>1</v>
      </c>
      <c r="AM67" s="192">
        <v>1</v>
      </c>
      <c r="AN67" s="193">
        <v>1</v>
      </c>
      <c r="AO67" s="186">
        <v>0.72</v>
      </c>
      <c r="AP67" s="199">
        <v>0.91</v>
      </c>
      <c r="AQ67" s="186">
        <v>1.22</v>
      </c>
      <c r="AR67" s="186">
        <v>2.06</v>
      </c>
      <c r="AS67" s="199">
        <v>2.38</v>
      </c>
      <c r="AT67" s="186">
        <v>2.97</v>
      </c>
      <c r="AU67" s="186">
        <v>3.72</v>
      </c>
      <c r="AV67" s="199">
        <v>3.88</v>
      </c>
      <c r="AW67" s="186">
        <v>4.1900000000000004</v>
      </c>
      <c r="AX67" s="186">
        <v>4.16</v>
      </c>
      <c r="AY67" s="199">
        <v>4.16</v>
      </c>
      <c r="AZ67" s="186">
        <v>4.66</v>
      </c>
      <c r="BA67" s="186">
        <v>4.41</v>
      </c>
      <c r="BB67" s="199">
        <v>4.78</v>
      </c>
      <c r="BC67" s="186">
        <v>4.91</v>
      </c>
      <c r="BD67" s="186">
        <v>4.88</v>
      </c>
      <c r="BE67" s="199">
        <v>4.47</v>
      </c>
      <c r="BF67" s="186">
        <v>4.34</v>
      </c>
      <c r="BG67" s="186">
        <v>4</v>
      </c>
      <c r="BH67" s="199">
        <v>3.81</v>
      </c>
      <c r="BI67" s="186">
        <v>3.72</v>
      </c>
      <c r="BJ67" s="190">
        <v>1</v>
      </c>
      <c r="BK67" s="194" t="str">
        <f t="shared" si="12"/>
        <v>A</v>
      </c>
    </row>
    <row r="68" spans="1:63" s="161" customFormat="1">
      <c r="A68" s="180" t="s">
        <v>874</v>
      </c>
      <c r="B68" s="181" t="s">
        <v>762</v>
      </c>
      <c r="C68" s="182">
        <v>90</v>
      </c>
      <c r="D68" s="182" t="s">
        <v>757</v>
      </c>
      <c r="E68" s="182" t="s">
        <v>758</v>
      </c>
      <c r="F68" s="182">
        <v>300</v>
      </c>
      <c r="G68" s="180" t="s">
        <v>759</v>
      </c>
      <c r="H68" s="181" t="s">
        <v>875</v>
      </c>
      <c r="I68" s="183">
        <v>39321</v>
      </c>
      <c r="J68" s="184" t="s">
        <v>760</v>
      </c>
      <c r="K68" s="183" t="s">
        <v>761</v>
      </c>
      <c r="L68" s="185" t="s">
        <v>764</v>
      </c>
      <c r="M68" s="188">
        <v>0.21</v>
      </c>
      <c r="N68" s="187">
        <v>0.3</v>
      </c>
      <c r="O68" s="188">
        <v>0.48</v>
      </c>
      <c r="P68" s="188">
        <v>0.72</v>
      </c>
      <c r="Q68" s="187">
        <v>0.78</v>
      </c>
      <c r="R68" s="188">
        <v>0.99</v>
      </c>
      <c r="S68" s="188">
        <v>1.21</v>
      </c>
      <c r="T68" s="187">
        <v>1.26</v>
      </c>
      <c r="U68" s="188">
        <v>1.34</v>
      </c>
      <c r="V68" s="188">
        <v>1.4</v>
      </c>
      <c r="W68" s="187">
        <v>1.49</v>
      </c>
      <c r="X68" s="188">
        <v>1.69</v>
      </c>
      <c r="Y68" s="188">
        <v>1.6</v>
      </c>
      <c r="Z68" s="187">
        <v>1.61</v>
      </c>
      <c r="AA68" s="188">
        <v>1.69</v>
      </c>
      <c r="AB68" s="188">
        <v>1.54</v>
      </c>
      <c r="AC68" s="187">
        <v>1.49</v>
      </c>
      <c r="AD68" s="188">
        <v>1.41</v>
      </c>
      <c r="AE68" s="188">
        <v>1.34</v>
      </c>
      <c r="AF68" s="187">
        <v>1.32</v>
      </c>
      <c r="AG68" s="188">
        <v>1.3</v>
      </c>
      <c r="AH68" s="190">
        <f t="shared" si="13"/>
        <v>1.5109999999999997</v>
      </c>
      <c r="AI68" s="191">
        <v>0.85</v>
      </c>
      <c r="AJ68" s="192">
        <v>1</v>
      </c>
      <c r="AK68" s="192">
        <v>1</v>
      </c>
      <c r="AL68" s="192">
        <v>1</v>
      </c>
      <c r="AM68" s="192">
        <v>1</v>
      </c>
      <c r="AN68" s="193">
        <v>1</v>
      </c>
      <c r="AO68" s="186">
        <v>0.66</v>
      </c>
      <c r="AP68" s="199">
        <v>0.94</v>
      </c>
      <c r="AQ68" s="186">
        <v>1.5</v>
      </c>
      <c r="AR68" s="186">
        <v>2.25</v>
      </c>
      <c r="AS68" s="199">
        <v>2.44</v>
      </c>
      <c r="AT68" s="186">
        <v>3.09</v>
      </c>
      <c r="AU68" s="186">
        <v>3.78</v>
      </c>
      <c r="AV68" s="199">
        <v>3.94</v>
      </c>
      <c r="AW68" s="186">
        <v>4.1900000000000004</v>
      </c>
      <c r="AX68" s="186">
        <v>4.38</v>
      </c>
      <c r="AY68" s="199">
        <v>4.66</v>
      </c>
      <c r="AZ68" s="186">
        <v>5.28</v>
      </c>
      <c r="BA68" s="186">
        <v>5</v>
      </c>
      <c r="BB68" s="199">
        <v>5.03</v>
      </c>
      <c r="BC68" s="186">
        <v>5.28</v>
      </c>
      <c r="BD68" s="186">
        <v>4.8099999999999996</v>
      </c>
      <c r="BE68" s="199">
        <v>4.66</v>
      </c>
      <c r="BF68" s="186">
        <v>4.41</v>
      </c>
      <c r="BG68" s="186">
        <v>4.1900000000000004</v>
      </c>
      <c r="BH68" s="199">
        <v>4.13</v>
      </c>
      <c r="BI68" s="186">
        <v>4.0599999999999996</v>
      </c>
      <c r="BJ68" s="190">
        <v>1</v>
      </c>
      <c r="BK68" s="194" t="str">
        <f t="shared" si="12"/>
        <v>A</v>
      </c>
    </row>
    <row r="69" spans="1:63" s="161" customFormat="1">
      <c r="A69" s="180" t="s">
        <v>874</v>
      </c>
      <c r="B69" s="181" t="s">
        <v>762</v>
      </c>
      <c r="C69" s="182">
        <v>120</v>
      </c>
      <c r="D69" s="182" t="s">
        <v>757</v>
      </c>
      <c r="E69" s="182" t="s">
        <v>758</v>
      </c>
      <c r="F69" s="182">
        <v>100</v>
      </c>
      <c r="G69" s="180" t="s">
        <v>759</v>
      </c>
      <c r="H69" s="181" t="s">
        <v>875</v>
      </c>
      <c r="I69" s="183">
        <v>39321</v>
      </c>
      <c r="J69" s="184" t="s">
        <v>760</v>
      </c>
      <c r="K69" s="183" t="s">
        <v>761</v>
      </c>
      <c r="L69" s="185" t="s">
        <v>764</v>
      </c>
      <c r="M69" s="188">
        <v>0.21</v>
      </c>
      <c r="N69" s="187">
        <v>0.33</v>
      </c>
      <c r="O69" s="188">
        <v>0.43</v>
      </c>
      <c r="P69" s="188">
        <v>0.59</v>
      </c>
      <c r="Q69" s="187">
        <v>0.71</v>
      </c>
      <c r="R69" s="188">
        <v>1.1200000000000001</v>
      </c>
      <c r="S69" s="188">
        <v>1.35</v>
      </c>
      <c r="T69" s="187">
        <v>1.35</v>
      </c>
      <c r="U69" s="188">
        <v>1.39</v>
      </c>
      <c r="V69" s="188">
        <v>1.4</v>
      </c>
      <c r="W69" s="187">
        <v>1.45</v>
      </c>
      <c r="X69" s="188">
        <v>1.52</v>
      </c>
      <c r="Y69" s="188">
        <v>1.49</v>
      </c>
      <c r="Z69" s="187">
        <v>1.52</v>
      </c>
      <c r="AA69" s="188">
        <v>1.55</v>
      </c>
      <c r="AB69" s="188">
        <v>1.46</v>
      </c>
      <c r="AC69" s="187">
        <v>1.43</v>
      </c>
      <c r="AD69" s="188">
        <v>1.39</v>
      </c>
      <c r="AE69" s="188">
        <v>1.32</v>
      </c>
      <c r="AF69" s="187">
        <v>1.26</v>
      </c>
      <c r="AG69" s="188">
        <v>1.1499999999999999</v>
      </c>
      <c r="AH69" s="190">
        <f t="shared" si="13"/>
        <v>1.4560000000000002</v>
      </c>
      <c r="AI69" s="191">
        <v>0.8</v>
      </c>
      <c r="AJ69" s="192">
        <v>1</v>
      </c>
      <c r="AK69" s="192">
        <v>1</v>
      </c>
      <c r="AL69" s="192">
        <v>1</v>
      </c>
      <c r="AM69" s="192">
        <v>1</v>
      </c>
      <c r="AN69" s="193">
        <v>1</v>
      </c>
      <c r="AO69" s="186">
        <v>0.66</v>
      </c>
      <c r="AP69" s="199">
        <v>1.03</v>
      </c>
      <c r="AQ69" s="186">
        <v>1.34</v>
      </c>
      <c r="AR69" s="186">
        <v>1.84</v>
      </c>
      <c r="AS69" s="199">
        <v>2.2200000000000002</v>
      </c>
      <c r="AT69" s="186">
        <v>3.5</v>
      </c>
      <c r="AU69" s="186">
        <v>4.22</v>
      </c>
      <c r="AV69" s="199">
        <v>4.22</v>
      </c>
      <c r="AW69" s="186">
        <v>4.34</v>
      </c>
      <c r="AX69" s="186">
        <v>4.38</v>
      </c>
      <c r="AY69" s="199">
        <v>4.53</v>
      </c>
      <c r="AZ69" s="186">
        <v>4.75</v>
      </c>
      <c r="BA69" s="186">
        <v>4.66</v>
      </c>
      <c r="BB69" s="199">
        <v>4.75</v>
      </c>
      <c r="BC69" s="186">
        <v>4.84</v>
      </c>
      <c r="BD69" s="186">
        <v>4.5599999999999996</v>
      </c>
      <c r="BE69" s="199">
        <v>4.47</v>
      </c>
      <c r="BF69" s="186">
        <v>4.34</v>
      </c>
      <c r="BG69" s="186">
        <v>4.13</v>
      </c>
      <c r="BH69" s="199">
        <v>3.94</v>
      </c>
      <c r="BI69" s="186">
        <v>3.59</v>
      </c>
      <c r="BJ69" s="190">
        <v>1</v>
      </c>
      <c r="BK69" s="194" t="str">
        <f t="shared" si="12"/>
        <v>A</v>
      </c>
    </row>
    <row r="70" spans="1:63" s="161" customFormat="1">
      <c r="A70" s="180" t="s">
        <v>874</v>
      </c>
      <c r="B70" s="181" t="s">
        <v>762</v>
      </c>
      <c r="C70" s="182">
        <v>120</v>
      </c>
      <c r="D70" s="182" t="s">
        <v>757</v>
      </c>
      <c r="E70" s="182" t="s">
        <v>758</v>
      </c>
      <c r="F70" s="182">
        <v>200</v>
      </c>
      <c r="G70" s="180" t="s">
        <v>759</v>
      </c>
      <c r="H70" s="181" t="s">
        <v>875</v>
      </c>
      <c r="I70" s="183">
        <v>39321</v>
      </c>
      <c r="J70" s="184" t="s">
        <v>760</v>
      </c>
      <c r="K70" s="183" t="s">
        <v>761</v>
      </c>
      <c r="L70" s="185" t="s">
        <v>764</v>
      </c>
      <c r="M70" s="188">
        <v>0.25</v>
      </c>
      <c r="N70" s="187">
        <v>0.37</v>
      </c>
      <c r="O70" s="188">
        <v>0.41</v>
      </c>
      <c r="P70" s="188">
        <v>0.65</v>
      </c>
      <c r="Q70" s="187">
        <v>0.71</v>
      </c>
      <c r="R70" s="188">
        <v>1.22</v>
      </c>
      <c r="S70" s="188">
        <v>1.36</v>
      </c>
      <c r="T70" s="187">
        <v>1.43</v>
      </c>
      <c r="U70" s="188">
        <v>1.42</v>
      </c>
      <c r="V70" s="188">
        <v>1.5</v>
      </c>
      <c r="W70" s="187">
        <v>1.47</v>
      </c>
      <c r="X70" s="188">
        <v>1.54</v>
      </c>
      <c r="Y70" s="188">
        <v>1.48</v>
      </c>
      <c r="Z70" s="187">
        <v>1.57</v>
      </c>
      <c r="AA70" s="188">
        <v>1.65</v>
      </c>
      <c r="AB70" s="188">
        <v>1.56</v>
      </c>
      <c r="AC70" s="187">
        <v>1.47</v>
      </c>
      <c r="AD70" s="188">
        <v>1.41</v>
      </c>
      <c r="AE70" s="188">
        <v>1.38</v>
      </c>
      <c r="AF70" s="187">
        <v>1.3</v>
      </c>
      <c r="AG70" s="188">
        <v>1.25</v>
      </c>
      <c r="AH70" s="190">
        <f t="shared" si="13"/>
        <v>1.5090000000000001</v>
      </c>
      <c r="AI70" s="191">
        <v>0.85</v>
      </c>
      <c r="AJ70" s="192">
        <v>1</v>
      </c>
      <c r="AK70" s="192">
        <v>1</v>
      </c>
      <c r="AL70" s="192">
        <v>1</v>
      </c>
      <c r="AM70" s="192">
        <v>1</v>
      </c>
      <c r="AN70" s="193">
        <v>1</v>
      </c>
      <c r="AO70" s="186">
        <v>0.78</v>
      </c>
      <c r="AP70" s="199">
        <v>1.1599999999999999</v>
      </c>
      <c r="AQ70" s="186">
        <v>1.28</v>
      </c>
      <c r="AR70" s="186">
        <v>2.0299999999999998</v>
      </c>
      <c r="AS70" s="199">
        <v>2.2200000000000002</v>
      </c>
      <c r="AT70" s="186">
        <v>3.81</v>
      </c>
      <c r="AU70" s="186">
        <v>4.25</v>
      </c>
      <c r="AV70" s="199">
        <v>4.47</v>
      </c>
      <c r="AW70" s="186">
        <v>4.4400000000000004</v>
      </c>
      <c r="AX70" s="186">
        <v>4.6900000000000004</v>
      </c>
      <c r="AY70" s="199">
        <v>4.59</v>
      </c>
      <c r="AZ70" s="186">
        <v>4.8099999999999996</v>
      </c>
      <c r="BA70" s="186">
        <v>4.63</v>
      </c>
      <c r="BB70" s="199">
        <v>4.91</v>
      </c>
      <c r="BC70" s="186">
        <v>5.16</v>
      </c>
      <c r="BD70" s="186">
        <v>4.88</v>
      </c>
      <c r="BE70" s="199">
        <v>4.59</v>
      </c>
      <c r="BF70" s="186">
        <v>4.41</v>
      </c>
      <c r="BG70" s="186">
        <v>4.3099999999999996</v>
      </c>
      <c r="BH70" s="199">
        <v>4.0599999999999996</v>
      </c>
      <c r="BI70" s="186">
        <v>3.91</v>
      </c>
      <c r="BJ70" s="190">
        <v>1</v>
      </c>
      <c r="BK70" s="194" t="str">
        <f t="shared" si="12"/>
        <v>A</v>
      </c>
    </row>
    <row r="71" spans="1:63" s="161" customFormat="1">
      <c r="A71" s="180" t="s">
        <v>874</v>
      </c>
      <c r="B71" s="181" t="s">
        <v>762</v>
      </c>
      <c r="C71" s="182">
        <v>120</v>
      </c>
      <c r="D71" s="182" t="s">
        <v>757</v>
      </c>
      <c r="E71" s="182" t="s">
        <v>758</v>
      </c>
      <c r="F71" s="182">
        <v>300</v>
      </c>
      <c r="G71" s="180" t="s">
        <v>759</v>
      </c>
      <c r="H71" s="181" t="s">
        <v>875</v>
      </c>
      <c r="I71" s="183">
        <v>39321</v>
      </c>
      <c r="J71" s="184" t="s">
        <v>760</v>
      </c>
      <c r="K71" s="183" t="s">
        <v>761</v>
      </c>
      <c r="L71" s="185" t="s">
        <v>764</v>
      </c>
      <c r="M71" s="188">
        <v>0.28000000000000003</v>
      </c>
      <c r="N71" s="187">
        <v>0.31</v>
      </c>
      <c r="O71" s="188">
        <v>0.48</v>
      </c>
      <c r="P71" s="188">
        <v>0.68</v>
      </c>
      <c r="Q71" s="187">
        <v>0.74</v>
      </c>
      <c r="R71" s="188">
        <v>1.21</v>
      </c>
      <c r="S71" s="188">
        <v>1.36</v>
      </c>
      <c r="T71" s="187">
        <v>1.34</v>
      </c>
      <c r="U71" s="188">
        <v>1.45</v>
      </c>
      <c r="V71" s="188">
        <v>1.5</v>
      </c>
      <c r="W71" s="187">
        <v>1.5</v>
      </c>
      <c r="X71" s="188">
        <v>1.52</v>
      </c>
      <c r="Y71" s="188">
        <v>1.55</v>
      </c>
      <c r="Z71" s="187">
        <v>1.57</v>
      </c>
      <c r="AA71" s="188">
        <v>1.63</v>
      </c>
      <c r="AB71" s="188">
        <v>1.52</v>
      </c>
      <c r="AC71" s="187">
        <v>1.53</v>
      </c>
      <c r="AD71" s="188">
        <v>1.49</v>
      </c>
      <c r="AE71" s="188">
        <v>1.47</v>
      </c>
      <c r="AF71" s="187">
        <v>1.39</v>
      </c>
      <c r="AG71" s="188">
        <v>1.39</v>
      </c>
      <c r="AH71" s="190">
        <f t="shared" si="13"/>
        <v>1.5110000000000001</v>
      </c>
      <c r="AI71" s="191">
        <v>0.9</v>
      </c>
      <c r="AJ71" s="192">
        <v>1</v>
      </c>
      <c r="AK71" s="192">
        <v>1</v>
      </c>
      <c r="AL71" s="192">
        <v>1</v>
      </c>
      <c r="AM71" s="192">
        <v>1</v>
      </c>
      <c r="AN71" s="193">
        <v>1</v>
      </c>
      <c r="AO71" s="186">
        <v>0.88</v>
      </c>
      <c r="AP71" s="199">
        <v>0.97</v>
      </c>
      <c r="AQ71" s="186">
        <v>1.5</v>
      </c>
      <c r="AR71" s="186">
        <v>2.13</v>
      </c>
      <c r="AS71" s="199">
        <v>2.31</v>
      </c>
      <c r="AT71" s="186">
        <v>3.78</v>
      </c>
      <c r="AU71" s="186">
        <v>4.25</v>
      </c>
      <c r="AV71" s="199">
        <v>4.1900000000000004</v>
      </c>
      <c r="AW71" s="186">
        <v>4.53</v>
      </c>
      <c r="AX71" s="186">
        <v>4.6900000000000004</v>
      </c>
      <c r="AY71" s="199">
        <v>4.6900000000000004</v>
      </c>
      <c r="AZ71" s="186">
        <v>4.75</v>
      </c>
      <c r="BA71" s="186">
        <v>4.84</v>
      </c>
      <c r="BB71" s="199">
        <v>4.91</v>
      </c>
      <c r="BC71" s="186">
        <v>5.09</v>
      </c>
      <c r="BD71" s="186">
        <v>4.75</v>
      </c>
      <c r="BE71" s="199">
        <v>4.78</v>
      </c>
      <c r="BF71" s="186">
        <v>4.66</v>
      </c>
      <c r="BG71" s="186">
        <v>4.59</v>
      </c>
      <c r="BH71" s="199">
        <v>4.34</v>
      </c>
      <c r="BI71" s="186">
        <v>4.34</v>
      </c>
      <c r="BJ71" s="190">
        <v>1</v>
      </c>
      <c r="BK71" s="194" t="str">
        <f t="shared" si="12"/>
        <v>A</v>
      </c>
    </row>
    <row r="72" spans="1:63" s="161" customFormat="1">
      <c r="A72" s="180" t="s">
        <v>785</v>
      </c>
      <c r="B72" s="181" t="s">
        <v>837</v>
      </c>
      <c r="C72" s="182">
        <v>10</v>
      </c>
      <c r="D72" s="182" t="s">
        <v>876</v>
      </c>
      <c r="E72" s="182" t="s">
        <v>878</v>
      </c>
      <c r="F72" s="182">
        <v>0</v>
      </c>
      <c r="G72" s="180" t="s">
        <v>759</v>
      </c>
      <c r="H72" s="181" t="s">
        <v>877</v>
      </c>
      <c r="I72" s="183">
        <v>39584</v>
      </c>
      <c r="J72" s="182" t="s">
        <v>788</v>
      </c>
      <c r="K72" s="183" t="s">
        <v>789</v>
      </c>
      <c r="L72" s="185">
        <v>10.94</v>
      </c>
      <c r="M72" s="188">
        <v>0.02</v>
      </c>
      <c r="N72" s="187">
        <v>0.02</v>
      </c>
      <c r="O72" s="188">
        <v>0.05</v>
      </c>
      <c r="P72" s="188">
        <v>0.01</v>
      </c>
      <c r="Q72" s="187">
        <v>0.03</v>
      </c>
      <c r="R72" s="188">
        <v>0.05</v>
      </c>
      <c r="S72" s="188">
        <v>0.06</v>
      </c>
      <c r="T72" s="187">
        <v>7.0000000000000007E-2</v>
      </c>
      <c r="U72" s="188">
        <v>0.11</v>
      </c>
      <c r="V72" s="188">
        <v>0.14000000000000001</v>
      </c>
      <c r="W72" s="187">
        <v>0.21</v>
      </c>
      <c r="X72" s="188">
        <v>0.22</v>
      </c>
      <c r="Y72" s="188">
        <v>0.34</v>
      </c>
      <c r="Z72" s="187">
        <v>0.38</v>
      </c>
      <c r="AA72" s="188">
        <v>0.46</v>
      </c>
      <c r="AB72" s="188">
        <v>0.51</v>
      </c>
      <c r="AC72" s="187">
        <v>0.54</v>
      </c>
      <c r="AD72" s="188">
        <v>0.66</v>
      </c>
      <c r="AE72" s="188">
        <v>0.67</v>
      </c>
      <c r="AF72" s="187">
        <v>0.7</v>
      </c>
      <c r="AG72" s="188">
        <v>0.75</v>
      </c>
      <c r="AH72" s="190">
        <f t="shared" si="13"/>
        <v>0.29800000000000004</v>
      </c>
      <c r="AI72" s="191">
        <v>0.05</v>
      </c>
      <c r="AJ72" s="192">
        <v>0.1</v>
      </c>
      <c r="AK72" s="192">
        <v>0.2</v>
      </c>
      <c r="AL72" s="192">
        <v>0.4</v>
      </c>
      <c r="AM72" s="192">
        <v>0.55000000000000004</v>
      </c>
      <c r="AN72" s="193">
        <v>0.7</v>
      </c>
      <c r="AO72" s="186">
        <f>ROUND(M72*$L72,2)</f>
        <v>0.22</v>
      </c>
      <c r="AP72" s="199">
        <f>ROUND(N72*$L72,2)</f>
        <v>0.22</v>
      </c>
      <c r="AQ72" s="186">
        <f>ROUND(O72*$L72,2)</f>
        <v>0.55000000000000004</v>
      </c>
      <c r="AR72" s="186">
        <f>ROUND(P72*$L72,2)</f>
        <v>0.11</v>
      </c>
      <c r="AS72" s="199">
        <f>ROUND(Q72*$L72,2)</f>
        <v>0.33</v>
      </c>
      <c r="AT72" s="186">
        <f>ROUND(R72*$L72,2)</f>
        <v>0.55000000000000004</v>
      </c>
      <c r="AU72" s="186">
        <f>ROUND(S72*$L72,2)</f>
        <v>0.66</v>
      </c>
      <c r="AV72" s="199">
        <f>ROUND(T72*$L72,2)</f>
        <v>0.77</v>
      </c>
      <c r="AW72" s="186">
        <f>ROUND(U72*$L72,2)</f>
        <v>1.2</v>
      </c>
      <c r="AX72" s="186">
        <f>ROUND(V72*$L72,2)</f>
        <v>1.53</v>
      </c>
      <c r="AY72" s="199">
        <f>ROUND(W72*$L72,2)</f>
        <v>2.2999999999999998</v>
      </c>
      <c r="AZ72" s="186">
        <f>ROUND(X72*$L72,2)</f>
        <v>2.41</v>
      </c>
      <c r="BA72" s="186">
        <f>ROUND(Y72*$L72,2)</f>
        <v>3.72</v>
      </c>
      <c r="BB72" s="199">
        <f>ROUND(Z72*$L72,2)</f>
        <v>4.16</v>
      </c>
      <c r="BC72" s="186">
        <f>ROUND(AA72*$L72,2)</f>
        <v>5.03</v>
      </c>
      <c r="BD72" s="186">
        <f>ROUND(AB72*$L72,2)</f>
        <v>5.58</v>
      </c>
      <c r="BE72" s="199">
        <f>ROUND(AC72*$L72,2)</f>
        <v>5.91</v>
      </c>
      <c r="BF72" s="186">
        <f>ROUND(AD72*$L72,2)</f>
        <v>7.22</v>
      </c>
      <c r="BG72" s="186">
        <f>ROUND(AE72*$L72,2)</f>
        <v>7.33</v>
      </c>
      <c r="BH72" s="199">
        <f>ROUND(AF72*$L72,2)</f>
        <v>7.66</v>
      </c>
      <c r="BI72" s="186">
        <f>ROUND(AG72*$L72,2)</f>
        <v>8.2100000000000009</v>
      </c>
      <c r="BJ72" s="190">
        <v>0.3</v>
      </c>
      <c r="BK72" s="194" t="str">
        <f t="shared" si="12"/>
        <v>D</v>
      </c>
    </row>
    <row r="73" spans="1:63" s="161" customFormat="1">
      <c r="A73" s="180" t="s">
        <v>835</v>
      </c>
      <c r="B73" s="181" t="s">
        <v>837</v>
      </c>
      <c r="C73" s="182">
        <v>10</v>
      </c>
      <c r="D73" s="182" t="s">
        <v>876</v>
      </c>
      <c r="E73" s="182" t="s">
        <v>769</v>
      </c>
      <c r="F73" s="182">
        <v>0</v>
      </c>
      <c r="G73" s="180" t="s">
        <v>759</v>
      </c>
      <c r="H73" s="181" t="s">
        <v>877</v>
      </c>
      <c r="I73" s="183">
        <v>39584</v>
      </c>
      <c r="J73" s="182" t="s">
        <v>760</v>
      </c>
      <c r="K73" s="183" t="s">
        <v>771</v>
      </c>
      <c r="L73" s="185">
        <v>10.94</v>
      </c>
      <c r="M73" s="188">
        <v>0.03</v>
      </c>
      <c r="N73" s="187">
        <v>0.01</v>
      </c>
      <c r="O73" s="188">
        <v>0.06</v>
      </c>
      <c r="P73" s="188">
        <v>0.05</v>
      </c>
      <c r="Q73" s="187">
        <v>7.0000000000000007E-2</v>
      </c>
      <c r="R73" s="188">
        <v>0.06</v>
      </c>
      <c r="S73" s="188">
        <v>0.05</v>
      </c>
      <c r="T73" s="187">
        <v>7.0000000000000007E-2</v>
      </c>
      <c r="U73" s="188">
        <v>0.11</v>
      </c>
      <c r="V73" s="188">
        <v>0.14000000000000001</v>
      </c>
      <c r="W73" s="187">
        <v>0.24</v>
      </c>
      <c r="X73" s="188">
        <v>0.26</v>
      </c>
      <c r="Y73" s="188">
        <v>0.33</v>
      </c>
      <c r="Z73" s="187">
        <v>0.4</v>
      </c>
      <c r="AA73" s="188">
        <v>0.46</v>
      </c>
      <c r="AB73" s="188">
        <v>0.52</v>
      </c>
      <c r="AC73" s="187">
        <v>0.59</v>
      </c>
      <c r="AD73" s="188">
        <v>0.65</v>
      </c>
      <c r="AE73" s="188">
        <v>0.7</v>
      </c>
      <c r="AF73" s="187">
        <v>0.69</v>
      </c>
      <c r="AG73" s="188">
        <v>0.71</v>
      </c>
      <c r="AH73" s="190">
        <f t="shared" si="13"/>
        <v>0.312</v>
      </c>
      <c r="AI73" s="191">
        <v>0.05</v>
      </c>
      <c r="AJ73" s="192">
        <v>0.1</v>
      </c>
      <c r="AK73" s="192">
        <v>0.2</v>
      </c>
      <c r="AL73" s="192">
        <v>0.4</v>
      </c>
      <c r="AM73" s="192">
        <v>0.6</v>
      </c>
      <c r="AN73" s="193">
        <v>0.7</v>
      </c>
      <c r="AO73" s="186">
        <f>ROUND(M73*$L73,2)</f>
        <v>0.33</v>
      </c>
      <c r="AP73" s="199">
        <f>ROUND(N73*$L73,2)</f>
        <v>0.11</v>
      </c>
      <c r="AQ73" s="186">
        <f>ROUND(O73*$L73,2)</f>
        <v>0.66</v>
      </c>
      <c r="AR73" s="186">
        <f>ROUND(P73*$L73,2)</f>
        <v>0.55000000000000004</v>
      </c>
      <c r="AS73" s="199">
        <f>ROUND(Q73*$L73,2)</f>
        <v>0.77</v>
      </c>
      <c r="AT73" s="186">
        <f>ROUND(R73*$L73,2)</f>
        <v>0.66</v>
      </c>
      <c r="AU73" s="186">
        <f>ROUND(S73*$L73,2)</f>
        <v>0.55000000000000004</v>
      </c>
      <c r="AV73" s="199">
        <f>ROUND(T73*$L73,2)</f>
        <v>0.77</v>
      </c>
      <c r="AW73" s="186">
        <f>ROUND(U73*$L73,2)</f>
        <v>1.2</v>
      </c>
      <c r="AX73" s="186">
        <f>ROUND(V73*$L73,2)</f>
        <v>1.53</v>
      </c>
      <c r="AY73" s="199">
        <f>ROUND(W73*$L73,2)</f>
        <v>2.63</v>
      </c>
      <c r="AZ73" s="186">
        <f>ROUND(X73*$L73,2)</f>
        <v>2.84</v>
      </c>
      <c r="BA73" s="186">
        <f>ROUND(Y73*$L73,2)</f>
        <v>3.61</v>
      </c>
      <c r="BB73" s="199">
        <f>ROUND(Z73*$L73,2)</f>
        <v>4.38</v>
      </c>
      <c r="BC73" s="186">
        <f>ROUND(AA73*$L73,2)</f>
        <v>5.03</v>
      </c>
      <c r="BD73" s="186">
        <f>ROUND(AB73*$L73,2)</f>
        <v>5.69</v>
      </c>
      <c r="BE73" s="199">
        <f>ROUND(AC73*$L73,2)</f>
        <v>6.45</v>
      </c>
      <c r="BF73" s="186">
        <f>ROUND(AD73*$L73,2)</f>
        <v>7.11</v>
      </c>
      <c r="BG73" s="186">
        <f>ROUND(AE73*$L73,2)</f>
        <v>7.66</v>
      </c>
      <c r="BH73" s="199">
        <f>ROUND(AF73*$L73,2)</f>
        <v>7.55</v>
      </c>
      <c r="BI73" s="186">
        <f>ROUND(AG73*$L73,2)</f>
        <v>7.77</v>
      </c>
      <c r="BJ73" s="190">
        <v>0.3</v>
      </c>
      <c r="BK73" s="194" t="str">
        <f t="shared" si="12"/>
        <v>D</v>
      </c>
    </row>
    <row r="74" spans="1:63" s="161" customFormat="1">
      <c r="A74" s="180" t="s">
        <v>785</v>
      </c>
      <c r="B74" s="181" t="s">
        <v>837</v>
      </c>
      <c r="C74" s="182">
        <v>10</v>
      </c>
      <c r="D74" s="182" t="s">
        <v>876</v>
      </c>
      <c r="E74" s="182" t="s">
        <v>878</v>
      </c>
      <c r="F74" s="182">
        <v>0</v>
      </c>
      <c r="G74" s="180" t="s">
        <v>759</v>
      </c>
      <c r="H74" s="181" t="s">
        <v>877</v>
      </c>
      <c r="I74" s="183">
        <v>39584</v>
      </c>
      <c r="J74" s="182" t="s">
        <v>788</v>
      </c>
      <c r="K74" s="183" t="s">
        <v>789</v>
      </c>
      <c r="L74" s="185">
        <v>11.35</v>
      </c>
      <c r="M74" s="188">
        <v>0.01</v>
      </c>
      <c r="N74" s="187">
        <v>0.02</v>
      </c>
      <c r="O74" s="188">
        <v>0.1</v>
      </c>
      <c r="P74" s="188">
        <v>7.0000000000000007E-2</v>
      </c>
      <c r="Q74" s="187">
        <v>0.03</v>
      </c>
      <c r="R74" s="188">
        <v>7.0000000000000007E-2</v>
      </c>
      <c r="S74" s="188">
        <v>0.06</v>
      </c>
      <c r="T74" s="187">
        <v>0.08</v>
      </c>
      <c r="U74" s="188">
        <v>0.12</v>
      </c>
      <c r="V74" s="188">
        <v>0.15</v>
      </c>
      <c r="W74" s="187">
        <v>0.2</v>
      </c>
      <c r="X74" s="188">
        <v>0.22</v>
      </c>
      <c r="Y74" s="188">
        <v>0.28999999999999998</v>
      </c>
      <c r="Z74" s="187">
        <v>0.41</v>
      </c>
      <c r="AA74" s="188">
        <v>0.46</v>
      </c>
      <c r="AB74" s="188">
        <v>0.56000000000000005</v>
      </c>
      <c r="AC74" s="187">
        <v>0.62</v>
      </c>
      <c r="AD74" s="188">
        <v>0.64</v>
      </c>
      <c r="AE74" s="188">
        <v>0.69</v>
      </c>
      <c r="AF74" s="187">
        <v>0.7</v>
      </c>
      <c r="AG74" s="188">
        <v>0.75</v>
      </c>
      <c r="AH74" s="190">
        <f t="shared" si="13"/>
        <v>0.31100000000000005</v>
      </c>
      <c r="AI74" s="191">
        <v>0.05</v>
      </c>
      <c r="AJ74" s="192">
        <v>0.1</v>
      </c>
      <c r="AK74" s="192">
        <v>0.2</v>
      </c>
      <c r="AL74" s="192">
        <v>0.4</v>
      </c>
      <c r="AM74" s="192">
        <v>0.6</v>
      </c>
      <c r="AN74" s="193">
        <v>0.7</v>
      </c>
      <c r="AO74" s="186">
        <f>ROUND(M74*$L74,2)</f>
        <v>0.11</v>
      </c>
      <c r="AP74" s="199">
        <f>ROUND(N74*$L74,2)</f>
        <v>0.23</v>
      </c>
      <c r="AQ74" s="186">
        <f>ROUND(O74*$L74,2)</f>
        <v>1.1399999999999999</v>
      </c>
      <c r="AR74" s="186">
        <f>ROUND(P74*$L74,2)</f>
        <v>0.79</v>
      </c>
      <c r="AS74" s="199">
        <f>ROUND(Q74*$L74,2)</f>
        <v>0.34</v>
      </c>
      <c r="AT74" s="186">
        <f>ROUND(R74*$L74,2)</f>
        <v>0.79</v>
      </c>
      <c r="AU74" s="186">
        <f>ROUND(S74*$L74,2)</f>
        <v>0.68</v>
      </c>
      <c r="AV74" s="199">
        <f>ROUND(T74*$L74,2)</f>
        <v>0.91</v>
      </c>
      <c r="AW74" s="186">
        <f>ROUND(U74*$L74,2)</f>
        <v>1.36</v>
      </c>
      <c r="AX74" s="186">
        <f>ROUND(V74*$L74,2)</f>
        <v>1.7</v>
      </c>
      <c r="AY74" s="199">
        <f>ROUND(W74*$L74,2)</f>
        <v>2.27</v>
      </c>
      <c r="AZ74" s="186">
        <f>ROUND(X74*$L74,2)</f>
        <v>2.5</v>
      </c>
      <c r="BA74" s="186">
        <f>ROUND(Y74*$L74,2)</f>
        <v>3.29</v>
      </c>
      <c r="BB74" s="199">
        <f>ROUND(Z74*$L74,2)</f>
        <v>4.6500000000000004</v>
      </c>
      <c r="BC74" s="186">
        <f>ROUND(AA74*$L74,2)</f>
        <v>5.22</v>
      </c>
      <c r="BD74" s="186">
        <f>ROUND(AB74*$L74,2)</f>
        <v>6.36</v>
      </c>
      <c r="BE74" s="199">
        <f>ROUND(AC74*$L74,2)</f>
        <v>7.04</v>
      </c>
      <c r="BF74" s="186">
        <f>ROUND(AD74*$L74,2)</f>
        <v>7.26</v>
      </c>
      <c r="BG74" s="186">
        <f>ROUND(AE74*$L74,2)</f>
        <v>7.83</v>
      </c>
      <c r="BH74" s="199">
        <f>ROUND(AF74*$L74,2)</f>
        <v>7.95</v>
      </c>
      <c r="BI74" s="186">
        <f>ROUND(AG74*$L74,2)</f>
        <v>8.51</v>
      </c>
      <c r="BJ74" s="190">
        <v>0.3</v>
      </c>
      <c r="BK74" s="194" t="str">
        <f t="shared" si="12"/>
        <v>D</v>
      </c>
    </row>
    <row r="75" spans="1:63" s="161" customFormat="1">
      <c r="A75" s="180" t="s">
        <v>835</v>
      </c>
      <c r="B75" s="181" t="s">
        <v>837</v>
      </c>
      <c r="C75" s="182">
        <v>10</v>
      </c>
      <c r="D75" s="182" t="s">
        <v>876</v>
      </c>
      <c r="E75" s="182" t="s">
        <v>769</v>
      </c>
      <c r="F75" s="182">
        <v>0</v>
      </c>
      <c r="G75" s="180" t="s">
        <v>759</v>
      </c>
      <c r="H75" s="181" t="s">
        <v>877</v>
      </c>
      <c r="I75" s="183">
        <v>39584</v>
      </c>
      <c r="J75" s="182" t="s">
        <v>760</v>
      </c>
      <c r="K75" s="183" t="s">
        <v>771</v>
      </c>
      <c r="L75" s="185">
        <v>11.35</v>
      </c>
      <c r="M75" s="188">
        <v>0.04</v>
      </c>
      <c r="N75" s="187">
        <v>0.06</v>
      </c>
      <c r="O75" s="188">
        <v>7.0000000000000007E-2</v>
      </c>
      <c r="P75" s="188">
        <v>0.01</v>
      </c>
      <c r="Q75" s="187">
        <v>0.03</v>
      </c>
      <c r="R75" s="188">
        <v>0.08</v>
      </c>
      <c r="S75" s="188">
        <v>0.08</v>
      </c>
      <c r="T75" s="187">
        <v>0.06</v>
      </c>
      <c r="U75" s="188">
        <v>0.12</v>
      </c>
      <c r="V75" s="188">
        <v>0.14000000000000001</v>
      </c>
      <c r="W75" s="187">
        <v>0.2</v>
      </c>
      <c r="X75" s="188">
        <v>0.23</v>
      </c>
      <c r="Y75" s="188">
        <v>0.28000000000000003</v>
      </c>
      <c r="Z75" s="187">
        <v>0.41</v>
      </c>
      <c r="AA75" s="188">
        <v>0.47</v>
      </c>
      <c r="AB75" s="188">
        <v>0.56000000000000005</v>
      </c>
      <c r="AC75" s="187">
        <v>0.63</v>
      </c>
      <c r="AD75" s="188">
        <v>0.66</v>
      </c>
      <c r="AE75" s="188">
        <v>0.75</v>
      </c>
      <c r="AF75" s="187">
        <v>0.75</v>
      </c>
      <c r="AG75" s="188">
        <v>0.81</v>
      </c>
      <c r="AH75" s="190">
        <f t="shared" si="13"/>
        <v>0.30999999999999994</v>
      </c>
      <c r="AI75" s="191">
        <v>0.05</v>
      </c>
      <c r="AJ75" s="192">
        <v>0.1</v>
      </c>
      <c r="AK75" s="192">
        <v>0.2</v>
      </c>
      <c r="AL75" s="192">
        <v>0.4</v>
      </c>
      <c r="AM75" s="192">
        <v>0.6</v>
      </c>
      <c r="AN75" s="193">
        <v>0.75</v>
      </c>
      <c r="AO75" s="186">
        <f>ROUND(M75*$L75,2)</f>
        <v>0.45</v>
      </c>
      <c r="AP75" s="199">
        <f>ROUND(N75*$L75,2)</f>
        <v>0.68</v>
      </c>
      <c r="AQ75" s="186">
        <f>ROUND(O75*$L75,2)</f>
        <v>0.79</v>
      </c>
      <c r="AR75" s="186">
        <f>ROUND(P75*$L75,2)</f>
        <v>0.11</v>
      </c>
      <c r="AS75" s="199">
        <f>ROUND(Q75*$L75,2)</f>
        <v>0.34</v>
      </c>
      <c r="AT75" s="186">
        <f>ROUND(R75*$L75,2)</f>
        <v>0.91</v>
      </c>
      <c r="AU75" s="186">
        <f>ROUND(S75*$L75,2)</f>
        <v>0.91</v>
      </c>
      <c r="AV75" s="199">
        <f>ROUND(T75*$L75,2)</f>
        <v>0.68</v>
      </c>
      <c r="AW75" s="186">
        <f>ROUND(U75*$L75,2)</f>
        <v>1.36</v>
      </c>
      <c r="AX75" s="186">
        <f>ROUND(V75*$L75,2)</f>
        <v>1.59</v>
      </c>
      <c r="AY75" s="199">
        <f>ROUND(W75*$L75,2)</f>
        <v>2.27</v>
      </c>
      <c r="AZ75" s="186">
        <f>ROUND(X75*$L75,2)</f>
        <v>2.61</v>
      </c>
      <c r="BA75" s="186">
        <f>ROUND(Y75*$L75,2)</f>
        <v>3.18</v>
      </c>
      <c r="BB75" s="199">
        <f>ROUND(Z75*$L75,2)</f>
        <v>4.6500000000000004</v>
      </c>
      <c r="BC75" s="186">
        <f>ROUND(AA75*$L75,2)</f>
        <v>5.33</v>
      </c>
      <c r="BD75" s="186">
        <f>ROUND(AB75*$L75,2)</f>
        <v>6.36</v>
      </c>
      <c r="BE75" s="199">
        <f>ROUND(AC75*$L75,2)</f>
        <v>7.15</v>
      </c>
      <c r="BF75" s="186">
        <f>ROUND(AD75*$L75,2)</f>
        <v>7.49</v>
      </c>
      <c r="BG75" s="186">
        <f>ROUND(AE75*$L75,2)</f>
        <v>8.51</v>
      </c>
      <c r="BH75" s="199">
        <f>ROUND(AF75*$L75,2)</f>
        <v>8.51</v>
      </c>
      <c r="BI75" s="186">
        <f>ROUND(AG75*$L75,2)</f>
        <v>9.19</v>
      </c>
      <c r="BJ75" s="190">
        <v>0.3</v>
      </c>
      <c r="BK75" s="194" t="str">
        <f t="shared" si="12"/>
        <v>D</v>
      </c>
    </row>
    <row r="76" spans="1:63" s="161" customFormat="1">
      <c r="A76" s="180" t="s">
        <v>868</v>
      </c>
      <c r="B76" s="181" t="s">
        <v>879</v>
      </c>
      <c r="C76" s="182">
        <v>50</v>
      </c>
      <c r="D76" s="182" t="s">
        <v>876</v>
      </c>
      <c r="E76" s="182" t="s">
        <v>880</v>
      </c>
      <c r="F76" s="182">
        <v>0</v>
      </c>
      <c r="G76" s="180" t="s">
        <v>759</v>
      </c>
      <c r="H76" s="181" t="s">
        <v>881</v>
      </c>
      <c r="I76" s="183">
        <v>38572</v>
      </c>
      <c r="J76" s="182" t="s">
        <v>871</v>
      </c>
      <c r="K76" s="183" t="s">
        <v>871</v>
      </c>
      <c r="L76" s="185">
        <v>13.65</v>
      </c>
      <c r="M76" s="188"/>
      <c r="N76" s="187"/>
      <c r="O76" s="188"/>
      <c r="P76" s="188">
        <v>0.08</v>
      </c>
      <c r="Q76" s="187">
        <v>0.14000000000000001</v>
      </c>
      <c r="R76" s="188">
        <v>0.28999999999999998</v>
      </c>
      <c r="S76" s="188">
        <v>0.41</v>
      </c>
      <c r="T76" s="187">
        <v>0.6</v>
      </c>
      <c r="U76" s="188">
        <v>0.85</v>
      </c>
      <c r="V76" s="188">
        <v>1.05</v>
      </c>
      <c r="W76" s="187">
        <v>1.0900000000000001</v>
      </c>
      <c r="X76" s="188">
        <v>1.1100000000000001</v>
      </c>
      <c r="Y76" s="188">
        <v>1.02</v>
      </c>
      <c r="Z76" s="187">
        <v>0.96</v>
      </c>
      <c r="AA76" s="188">
        <v>0.91</v>
      </c>
      <c r="AB76" s="188">
        <v>0.98</v>
      </c>
      <c r="AC76" s="187">
        <v>1.02</v>
      </c>
      <c r="AD76" s="188">
        <v>1</v>
      </c>
      <c r="AE76" s="188">
        <v>0.98</v>
      </c>
      <c r="AF76" s="187">
        <v>1.03</v>
      </c>
      <c r="AG76" s="188">
        <v>1.02</v>
      </c>
      <c r="AH76" s="190">
        <f t="shared" si="13"/>
        <v>0.95899999999999996</v>
      </c>
      <c r="AI76" s="191">
        <v>0.15</v>
      </c>
      <c r="AJ76" s="192">
        <v>0.6</v>
      </c>
      <c r="AK76" s="192">
        <v>1</v>
      </c>
      <c r="AL76" s="192">
        <v>0.95</v>
      </c>
      <c r="AM76" s="192">
        <v>1</v>
      </c>
      <c r="AN76" s="193">
        <v>1</v>
      </c>
      <c r="AO76" s="186"/>
      <c r="AP76" s="199"/>
      <c r="AQ76" s="186"/>
      <c r="AR76" s="186">
        <f>ROUND(P76*$L76,2)</f>
        <v>1.0900000000000001</v>
      </c>
      <c r="AS76" s="199">
        <f>ROUND(Q76*$L76,2)</f>
        <v>1.91</v>
      </c>
      <c r="AT76" s="186">
        <f>ROUND(R76*$L76,2)</f>
        <v>3.96</v>
      </c>
      <c r="AU76" s="186">
        <f>ROUND(S76*$L76,2)</f>
        <v>5.6</v>
      </c>
      <c r="AV76" s="199">
        <f>ROUND(T76*$L76,2)</f>
        <v>8.19</v>
      </c>
      <c r="AW76" s="186">
        <f>ROUND(U76*$L76,2)</f>
        <v>11.6</v>
      </c>
      <c r="AX76" s="186">
        <f>ROUND(V76*$L76,2)</f>
        <v>14.33</v>
      </c>
      <c r="AY76" s="199">
        <f>ROUND(W76*$L76,2)</f>
        <v>14.88</v>
      </c>
      <c r="AZ76" s="186">
        <f>ROUND(X76*$L76,2)</f>
        <v>15.15</v>
      </c>
      <c r="BA76" s="186">
        <f>ROUND(Y76*$L76,2)</f>
        <v>13.92</v>
      </c>
      <c r="BB76" s="199">
        <f>ROUND(Z76*$L76,2)</f>
        <v>13.1</v>
      </c>
      <c r="BC76" s="186">
        <f>ROUND(AA76*$L76,2)</f>
        <v>12.42</v>
      </c>
      <c r="BD76" s="186">
        <f>ROUND(AB76*$L76,2)</f>
        <v>13.38</v>
      </c>
      <c r="BE76" s="199">
        <f>ROUND(AC76*$L76,2)</f>
        <v>13.92</v>
      </c>
      <c r="BF76" s="186">
        <f>ROUND(AD76*$L76,2)</f>
        <v>13.65</v>
      </c>
      <c r="BG76" s="186">
        <f>ROUND(AE76*$L76,2)</f>
        <v>13.38</v>
      </c>
      <c r="BH76" s="199">
        <f>ROUND(AF76*$L76,2)</f>
        <v>14.06</v>
      </c>
      <c r="BI76" s="186">
        <f>ROUND(AG76*$L76,2)</f>
        <v>13.92</v>
      </c>
      <c r="BJ76" s="190">
        <v>1</v>
      </c>
      <c r="BK76" s="194" t="str">
        <f t="shared" si="12"/>
        <v>A</v>
      </c>
    </row>
    <row r="77" spans="1:63" s="161" customFormat="1">
      <c r="A77" s="180" t="s">
        <v>868</v>
      </c>
      <c r="B77" s="181" t="s">
        <v>879</v>
      </c>
      <c r="C77" s="182">
        <v>50</v>
      </c>
      <c r="D77" s="182" t="s">
        <v>876</v>
      </c>
      <c r="E77" s="182" t="s">
        <v>880</v>
      </c>
      <c r="F77" s="182">
        <v>0</v>
      </c>
      <c r="G77" s="180" t="s">
        <v>759</v>
      </c>
      <c r="H77" s="181" t="s">
        <v>882</v>
      </c>
      <c r="I77" s="183">
        <v>38572</v>
      </c>
      <c r="J77" s="182" t="s">
        <v>871</v>
      </c>
      <c r="K77" s="183" t="s">
        <v>871</v>
      </c>
      <c r="L77" s="185">
        <v>13.65</v>
      </c>
      <c r="M77" s="188"/>
      <c r="N77" s="187"/>
      <c r="O77" s="188"/>
      <c r="P77" s="188">
        <v>0.09</v>
      </c>
      <c r="Q77" s="187">
        <v>0.16</v>
      </c>
      <c r="R77" s="188">
        <v>0.28999999999999998</v>
      </c>
      <c r="S77" s="188">
        <v>0.42</v>
      </c>
      <c r="T77" s="187">
        <v>0.63</v>
      </c>
      <c r="U77" s="188">
        <v>0.83</v>
      </c>
      <c r="V77" s="188">
        <v>1.05</v>
      </c>
      <c r="W77" s="187">
        <v>1.1499999999999999</v>
      </c>
      <c r="X77" s="188">
        <v>1.1100000000000001</v>
      </c>
      <c r="Y77" s="188">
        <v>1</v>
      </c>
      <c r="Z77" s="187">
        <v>0.91</v>
      </c>
      <c r="AA77" s="188">
        <v>0.9</v>
      </c>
      <c r="AB77" s="188">
        <v>0.96</v>
      </c>
      <c r="AC77" s="187">
        <v>0.98</v>
      </c>
      <c r="AD77" s="188">
        <v>0.97</v>
      </c>
      <c r="AE77" s="188">
        <v>1.01</v>
      </c>
      <c r="AF77" s="187">
        <v>0.99</v>
      </c>
      <c r="AG77" s="188">
        <v>0.99</v>
      </c>
      <c r="AH77" s="190">
        <f t="shared" si="13"/>
        <v>0.95199999999999996</v>
      </c>
      <c r="AI77" s="191">
        <v>0.2</v>
      </c>
      <c r="AJ77" s="192">
        <v>0.65</v>
      </c>
      <c r="AK77" s="192">
        <v>1</v>
      </c>
      <c r="AL77" s="192">
        <v>0.95</v>
      </c>
      <c r="AM77" s="192">
        <v>0.95</v>
      </c>
      <c r="AN77" s="193">
        <v>1</v>
      </c>
      <c r="AO77" s="186"/>
      <c r="AP77" s="199"/>
      <c r="AQ77" s="186"/>
      <c r="AR77" s="186">
        <f>ROUND(P77*$L77,2)</f>
        <v>1.23</v>
      </c>
      <c r="AS77" s="199">
        <f>ROUND(Q77*$L77,2)</f>
        <v>2.1800000000000002</v>
      </c>
      <c r="AT77" s="186">
        <f>ROUND(R77*$L77,2)</f>
        <v>3.96</v>
      </c>
      <c r="AU77" s="186">
        <f>ROUND(S77*$L77,2)</f>
        <v>5.73</v>
      </c>
      <c r="AV77" s="199">
        <f>ROUND(T77*$L77,2)</f>
        <v>8.6</v>
      </c>
      <c r="AW77" s="186">
        <f>ROUND(U77*$L77,2)</f>
        <v>11.33</v>
      </c>
      <c r="AX77" s="186">
        <f>ROUND(V77*$L77,2)</f>
        <v>14.33</v>
      </c>
      <c r="AY77" s="199">
        <f>ROUND(W77*$L77,2)</f>
        <v>15.7</v>
      </c>
      <c r="AZ77" s="186">
        <f>ROUND(X77*$L77,2)</f>
        <v>15.15</v>
      </c>
      <c r="BA77" s="186">
        <f>ROUND(Y77*$L77,2)</f>
        <v>13.65</v>
      </c>
      <c r="BB77" s="199">
        <f>ROUND(Z77*$L77,2)</f>
        <v>12.42</v>
      </c>
      <c r="BC77" s="186">
        <f>ROUND(AA77*$L77,2)</f>
        <v>12.29</v>
      </c>
      <c r="BD77" s="186">
        <f>ROUND(AB77*$L77,2)</f>
        <v>13.1</v>
      </c>
      <c r="BE77" s="199">
        <f>ROUND(AC77*$L77,2)</f>
        <v>13.38</v>
      </c>
      <c r="BF77" s="186">
        <f>ROUND(AD77*$L77,2)</f>
        <v>13.24</v>
      </c>
      <c r="BG77" s="186">
        <f>ROUND(AE77*$L77,2)</f>
        <v>13.79</v>
      </c>
      <c r="BH77" s="199">
        <f>ROUND(AF77*$L77,2)</f>
        <v>13.51</v>
      </c>
      <c r="BI77" s="186">
        <f>ROUND(AG77*$L77,2)</f>
        <v>13.51</v>
      </c>
      <c r="BJ77" s="190">
        <v>1</v>
      </c>
      <c r="BK77" s="194" t="str">
        <f t="shared" si="12"/>
        <v>A</v>
      </c>
    </row>
    <row r="78" spans="1:63" s="161" customFormat="1">
      <c r="A78" s="180" t="s">
        <v>868</v>
      </c>
      <c r="B78" s="181" t="s">
        <v>879</v>
      </c>
      <c r="C78" s="182">
        <v>50</v>
      </c>
      <c r="D78" s="182" t="s">
        <v>876</v>
      </c>
      <c r="E78" s="182" t="s">
        <v>880</v>
      </c>
      <c r="F78" s="182">
        <v>0</v>
      </c>
      <c r="G78" s="180" t="s">
        <v>759</v>
      </c>
      <c r="H78" s="181" t="s">
        <v>883</v>
      </c>
      <c r="I78" s="183">
        <v>38572</v>
      </c>
      <c r="J78" s="182" t="s">
        <v>871</v>
      </c>
      <c r="K78" s="183" t="s">
        <v>871</v>
      </c>
      <c r="L78" s="185">
        <v>13.65</v>
      </c>
      <c r="M78" s="188"/>
      <c r="N78" s="187"/>
      <c r="O78" s="188"/>
      <c r="P78" s="188">
        <v>0.16</v>
      </c>
      <c r="Q78" s="187">
        <v>0.26</v>
      </c>
      <c r="R78" s="188">
        <v>0.52</v>
      </c>
      <c r="S78" s="188">
        <v>0.67</v>
      </c>
      <c r="T78" s="187">
        <v>0.75</v>
      </c>
      <c r="U78" s="188">
        <v>0.83</v>
      </c>
      <c r="V78" s="188">
        <v>0.86</v>
      </c>
      <c r="W78" s="187">
        <v>0.86</v>
      </c>
      <c r="X78" s="188">
        <v>0.76</v>
      </c>
      <c r="Y78" s="188">
        <v>0.7</v>
      </c>
      <c r="Z78" s="187">
        <v>0.62</v>
      </c>
      <c r="AA78" s="188">
        <v>0.63</v>
      </c>
      <c r="AB78" s="188">
        <v>0.67</v>
      </c>
      <c r="AC78" s="187">
        <v>0.66</v>
      </c>
      <c r="AD78" s="188">
        <v>0.61</v>
      </c>
      <c r="AE78" s="188">
        <v>0.59</v>
      </c>
      <c r="AF78" s="187">
        <v>0.56999999999999995</v>
      </c>
      <c r="AG78" s="188">
        <v>0.51</v>
      </c>
      <c r="AH78" s="190">
        <f t="shared" si="13"/>
        <v>0.73399999999999999</v>
      </c>
      <c r="AI78" s="191">
        <v>0.3</v>
      </c>
      <c r="AJ78" s="192">
        <v>0.75</v>
      </c>
      <c r="AK78" s="192">
        <v>0.85</v>
      </c>
      <c r="AL78" s="192">
        <v>0.65</v>
      </c>
      <c r="AM78" s="192">
        <v>0.65</v>
      </c>
      <c r="AN78" s="193">
        <v>0.55000000000000004</v>
      </c>
      <c r="AO78" s="186"/>
      <c r="AP78" s="199"/>
      <c r="AQ78" s="186"/>
      <c r="AR78" s="186">
        <f>ROUND(P78*$L78,2)</f>
        <v>2.1800000000000002</v>
      </c>
      <c r="AS78" s="199">
        <f>ROUND(Q78*$L78,2)</f>
        <v>3.55</v>
      </c>
      <c r="AT78" s="186">
        <f>ROUND(R78*$L78,2)</f>
        <v>7.1</v>
      </c>
      <c r="AU78" s="186">
        <f>ROUND(S78*$L78,2)</f>
        <v>9.15</v>
      </c>
      <c r="AV78" s="199">
        <f>ROUND(T78*$L78,2)</f>
        <v>10.24</v>
      </c>
      <c r="AW78" s="186">
        <f>ROUND(U78*$L78,2)</f>
        <v>11.33</v>
      </c>
      <c r="AX78" s="186">
        <f>ROUND(V78*$L78,2)</f>
        <v>11.74</v>
      </c>
      <c r="AY78" s="199">
        <f>ROUND(W78*$L78,2)</f>
        <v>11.74</v>
      </c>
      <c r="AZ78" s="186">
        <f>ROUND(X78*$L78,2)</f>
        <v>10.37</v>
      </c>
      <c r="BA78" s="186">
        <f>ROUND(Y78*$L78,2)</f>
        <v>9.56</v>
      </c>
      <c r="BB78" s="199">
        <f>ROUND(Z78*$L78,2)</f>
        <v>8.4600000000000009</v>
      </c>
      <c r="BC78" s="186">
        <f>ROUND(AA78*$L78,2)</f>
        <v>8.6</v>
      </c>
      <c r="BD78" s="186">
        <f>ROUND(AB78*$L78,2)</f>
        <v>9.15</v>
      </c>
      <c r="BE78" s="199">
        <f>ROUND(AC78*$L78,2)</f>
        <v>9.01</v>
      </c>
      <c r="BF78" s="186">
        <f>ROUND(AD78*$L78,2)</f>
        <v>8.33</v>
      </c>
      <c r="BG78" s="186">
        <f>ROUND(AE78*$L78,2)</f>
        <v>8.0500000000000007</v>
      </c>
      <c r="BH78" s="199">
        <f>ROUND(AF78*$L78,2)</f>
        <v>7.78</v>
      </c>
      <c r="BI78" s="186">
        <f>ROUND(AG78*$L78,2)</f>
        <v>6.96</v>
      </c>
      <c r="BJ78" s="190">
        <v>0.65</v>
      </c>
      <c r="BK78" s="194" t="str">
        <f t="shared" si="12"/>
        <v>C</v>
      </c>
    </row>
    <row r="79" spans="1:63" s="161" customFormat="1">
      <c r="A79" s="180" t="s">
        <v>887</v>
      </c>
      <c r="B79" s="181" t="s">
        <v>884</v>
      </c>
      <c r="C79" s="182">
        <v>20</v>
      </c>
      <c r="D79" s="182" t="s">
        <v>876</v>
      </c>
      <c r="E79" s="182" t="s">
        <v>885</v>
      </c>
      <c r="F79" s="182">
        <v>0</v>
      </c>
      <c r="G79" s="180" t="s">
        <v>759</v>
      </c>
      <c r="H79" s="181" t="s">
        <v>886</v>
      </c>
      <c r="I79" s="183">
        <v>39715</v>
      </c>
      <c r="J79" s="182" t="s">
        <v>760</v>
      </c>
      <c r="K79" s="183" t="s">
        <v>771</v>
      </c>
      <c r="L79" s="185">
        <v>10.5</v>
      </c>
      <c r="M79" s="188">
        <v>7.0000000000000007E-2</v>
      </c>
      <c r="N79" s="187">
        <v>0.04</v>
      </c>
      <c r="O79" s="188">
        <v>0.04</v>
      </c>
      <c r="P79" s="188">
        <v>0.11</v>
      </c>
      <c r="Q79" s="187">
        <v>7.0000000000000007E-2</v>
      </c>
      <c r="R79" s="188">
        <v>0.06</v>
      </c>
      <c r="S79" s="188">
        <v>0.09</v>
      </c>
      <c r="T79" s="187">
        <v>0.01</v>
      </c>
      <c r="U79" s="188">
        <v>0.02</v>
      </c>
      <c r="V79" s="188">
        <v>0.04</v>
      </c>
      <c r="W79" s="187">
        <v>0.04</v>
      </c>
      <c r="X79" s="188">
        <v>7.0000000000000007E-2</v>
      </c>
      <c r="Y79" s="188">
        <v>7.0000000000000007E-2</v>
      </c>
      <c r="Z79" s="187">
        <v>0.1</v>
      </c>
      <c r="AA79" s="188">
        <v>0.12</v>
      </c>
      <c r="AB79" s="188">
        <v>0.15</v>
      </c>
      <c r="AC79" s="187">
        <v>0.2</v>
      </c>
      <c r="AD79" s="188">
        <v>0.28999999999999998</v>
      </c>
      <c r="AE79" s="188">
        <v>0.33</v>
      </c>
      <c r="AF79" s="187">
        <v>0.4</v>
      </c>
      <c r="AG79" s="188">
        <v>0.44</v>
      </c>
      <c r="AH79" s="190">
        <f t="shared" si="13"/>
        <v>8.2000000000000003E-2</v>
      </c>
      <c r="AI79" s="191">
        <v>0.1</v>
      </c>
      <c r="AJ79" s="192">
        <v>0.05</v>
      </c>
      <c r="AK79" s="192">
        <v>0.05</v>
      </c>
      <c r="AL79" s="192">
        <v>0.1</v>
      </c>
      <c r="AM79" s="192">
        <v>0.2</v>
      </c>
      <c r="AN79" s="193">
        <v>0.4</v>
      </c>
      <c r="AO79" s="186">
        <f>ROUND(M79*$L79,2)</f>
        <v>0.74</v>
      </c>
      <c r="AP79" s="199">
        <f>ROUND(N79*$L79,2)</f>
        <v>0.42</v>
      </c>
      <c r="AQ79" s="186">
        <f>ROUND(O79*$L79,2)</f>
        <v>0.42</v>
      </c>
      <c r="AR79" s="186">
        <f>ROUND(P79*$L79,2)</f>
        <v>1.1599999999999999</v>
      </c>
      <c r="AS79" s="199">
        <f>ROUND(Q79*$L79,2)</f>
        <v>0.74</v>
      </c>
      <c r="AT79" s="186">
        <f>ROUND(R79*$L79,2)</f>
        <v>0.63</v>
      </c>
      <c r="AU79" s="186">
        <f>ROUND(S79*$L79,2)</f>
        <v>0.95</v>
      </c>
      <c r="AV79" s="199">
        <f>ROUND(T79*$L79,2)</f>
        <v>0.11</v>
      </c>
      <c r="AW79" s="186">
        <f>ROUND(U79*$L79,2)</f>
        <v>0.21</v>
      </c>
      <c r="AX79" s="186">
        <f>ROUND(V79*$L79,2)</f>
        <v>0.42</v>
      </c>
      <c r="AY79" s="199">
        <f>ROUND(W79*$L79,2)</f>
        <v>0.42</v>
      </c>
      <c r="AZ79" s="186">
        <f>ROUND(X79*$L79,2)</f>
        <v>0.74</v>
      </c>
      <c r="BA79" s="186">
        <f>ROUND(Y79*$L79,2)</f>
        <v>0.74</v>
      </c>
      <c r="BB79" s="199">
        <f>ROUND(Z79*$L79,2)</f>
        <v>1.05</v>
      </c>
      <c r="BC79" s="186">
        <f>ROUND(AA79*$L79,2)</f>
        <v>1.26</v>
      </c>
      <c r="BD79" s="186">
        <f>ROUND(AB79*$L79,2)</f>
        <v>1.58</v>
      </c>
      <c r="BE79" s="199">
        <f>ROUND(AC79*$L79,2)</f>
        <v>2.1</v>
      </c>
      <c r="BF79" s="186">
        <f>ROUND(AD79*$L79,2)</f>
        <v>3.05</v>
      </c>
      <c r="BG79" s="186">
        <f>ROUND(AE79*$L79,2)</f>
        <v>3.47</v>
      </c>
      <c r="BH79" s="199">
        <f>ROUND(AF79*$L79,2)</f>
        <v>4.2</v>
      </c>
      <c r="BI79" s="186">
        <f>ROUND(AG79*$L79,2)</f>
        <v>4.62</v>
      </c>
      <c r="BJ79" s="190">
        <v>0.1</v>
      </c>
      <c r="BK79" s="194" t="str">
        <f t="shared" si="12"/>
        <v>nicht klassifiziert</v>
      </c>
    </row>
    <row r="80" spans="1:63" s="161" customFormat="1">
      <c r="A80" s="180" t="s">
        <v>888</v>
      </c>
      <c r="B80" s="181" t="s">
        <v>884</v>
      </c>
      <c r="C80" s="182">
        <v>20</v>
      </c>
      <c r="D80" s="182" t="s">
        <v>876</v>
      </c>
      <c r="E80" s="182" t="s">
        <v>885</v>
      </c>
      <c r="F80" s="182">
        <v>0</v>
      </c>
      <c r="G80" s="180" t="s">
        <v>759</v>
      </c>
      <c r="H80" s="181" t="s">
        <v>886</v>
      </c>
      <c r="I80" s="183">
        <v>39715</v>
      </c>
      <c r="J80" s="182" t="s">
        <v>760</v>
      </c>
      <c r="K80" s="183" t="s">
        <v>771</v>
      </c>
      <c r="L80" s="185">
        <v>10.5</v>
      </c>
      <c r="M80" s="188">
        <v>0.1</v>
      </c>
      <c r="N80" s="187">
        <v>0.04</v>
      </c>
      <c r="O80" s="188">
        <v>7.0000000000000007E-2</v>
      </c>
      <c r="P80" s="188">
        <v>0.05</v>
      </c>
      <c r="Q80" s="187">
        <v>0.12</v>
      </c>
      <c r="R80" s="188">
        <v>0.08</v>
      </c>
      <c r="S80" s="188">
        <v>0.12</v>
      </c>
      <c r="T80" s="187">
        <v>0.04</v>
      </c>
      <c r="U80" s="188">
        <v>0.06</v>
      </c>
      <c r="V80" s="188">
        <v>0.06</v>
      </c>
      <c r="W80" s="187">
        <v>0.08</v>
      </c>
      <c r="X80" s="188">
        <v>0.11</v>
      </c>
      <c r="Y80" s="188">
        <v>0.08</v>
      </c>
      <c r="Z80" s="187">
        <v>0.13</v>
      </c>
      <c r="AA80" s="188">
        <v>0.22</v>
      </c>
      <c r="AB80" s="188">
        <v>0.25</v>
      </c>
      <c r="AC80" s="187">
        <v>0.3</v>
      </c>
      <c r="AD80" s="188">
        <v>0.37</v>
      </c>
      <c r="AE80" s="188">
        <v>0.48</v>
      </c>
      <c r="AF80" s="187">
        <v>0.51</v>
      </c>
      <c r="AG80" s="188">
        <v>0.54</v>
      </c>
      <c r="AH80" s="190">
        <f t="shared" si="13"/>
        <v>0.13300000000000001</v>
      </c>
      <c r="AI80" s="191">
        <v>0.1</v>
      </c>
      <c r="AJ80" s="192">
        <v>0.05</v>
      </c>
      <c r="AK80" s="192">
        <v>0.1</v>
      </c>
      <c r="AL80" s="192">
        <v>0.15</v>
      </c>
      <c r="AM80" s="192">
        <v>0.3</v>
      </c>
      <c r="AN80" s="193">
        <v>0.5</v>
      </c>
      <c r="AO80" s="186">
        <f>ROUND(M80*$L80,2)</f>
        <v>1.05</v>
      </c>
      <c r="AP80" s="199">
        <f>ROUND(N80*$L80,2)</f>
        <v>0.42</v>
      </c>
      <c r="AQ80" s="186">
        <f>ROUND(O80*$L80,2)</f>
        <v>0.74</v>
      </c>
      <c r="AR80" s="186">
        <f>ROUND(P80*$L80,2)</f>
        <v>0.53</v>
      </c>
      <c r="AS80" s="199">
        <f>ROUND(Q80*$L80,2)</f>
        <v>1.26</v>
      </c>
      <c r="AT80" s="186">
        <f>ROUND(R80*$L80,2)</f>
        <v>0.84</v>
      </c>
      <c r="AU80" s="186">
        <f>ROUND(S80*$L80,2)</f>
        <v>1.26</v>
      </c>
      <c r="AV80" s="199">
        <f>ROUND(T80*$L80,2)</f>
        <v>0.42</v>
      </c>
      <c r="AW80" s="186">
        <f>ROUND(U80*$L80,2)</f>
        <v>0.63</v>
      </c>
      <c r="AX80" s="186">
        <f>ROUND(V80*$L80,2)</f>
        <v>0.63</v>
      </c>
      <c r="AY80" s="199">
        <f>ROUND(W80*$L80,2)</f>
        <v>0.84</v>
      </c>
      <c r="AZ80" s="186">
        <f>ROUND(X80*$L80,2)</f>
        <v>1.1599999999999999</v>
      </c>
      <c r="BA80" s="186">
        <f>ROUND(Y80*$L80,2)</f>
        <v>0.84</v>
      </c>
      <c r="BB80" s="199">
        <f>ROUND(Z80*$L80,2)</f>
        <v>1.37</v>
      </c>
      <c r="BC80" s="186">
        <f>ROUND(AA80*$L80,2)</f>
        <v>2.31</v>
      </c>
      <c r="BD80" s="186">
        <f>ROUND(AB80*$L80,2)</f>
        <v>2.63</v>
      </c>
      <c r="BE80" s="199">
        <f>ROUND(AC80*$L80,2)</f>
        <v>3.15</v>
      </c>
      <c r="BF80" s="186">
        <f>ROUND(AD80*$L80,2)</f>
        <v>3.89</v>
      </c>
      <c r="BG80" s="186">
        <f>ROUND(AE80*$L80,2)</f>
        <v>5.04</v>
      </c>
      <c r="BH80" s="199">
        <f>ROUND(AF80*$L80,2)</f>
        <v>5.36</v>
      </c>
      <c r="BI80" s="186">
        <f>ROUND(AG80*$L80,2)</f>
        <v>5.67</v>
      </c>
      <c r="BJ80" s="190">
        <v>0.15</v>
      </c>
      <c r="BK80" s="194" t="str">
        <f t="shared" ref="BK80:BK98" si="14">IF(BJ80&gt;=0.86,"A",IF(AND(BJ80&gt;0.76,BJ80&lt;=0.86),"B",IF(AND(BJ80&gt;0.56,BJ80&lt;=0.75),"C",IF(AND(BJ80&gt;0.26,BJ80&lt;=0.55),"D",IF(AND(BJ80&gt;=0.15,BJ80&lt;=0.25),"E",IF(AND(BJ80&gt;0,BJ80&lt;=0.1),"nicht klassifiziert",IF(BJ80="","nicht bewertet","")))))))</f>
        <v>E</v>
      </c>
    </row>
    <row r="81" spans="1:63" s="161" customFormat="1">
      <c r="A81" s="180" t="s">
        <v>887</v>
      </c>
      <c r="B81" s="181" t="s">
        <v>884</v>
      </c>
      <c r="C81" s="182">
        <v>20</v>
      </c>
      <c r="D81" s="182" t="s">
        <v>876</v>
      </c>
      <c r="E81" s="182" t="s">
        <v>885</v>
      </c>
      <c r="F81" s="182">
        <v>0</v>
      </c>
      <c r="G81" s="180" t="s">
        <v>759</v>
      </c>
      <c r="H81" s="181" t="s">
        <v>886</v>
      </c>
      <c r="I81" s="183">
        <v>39715</v>
      </c>
      <c r="J81" s="182" t="s">
        <v>760</v>
      </c>
      <c r="K81" s="183" t="s">
        <v>771</v>
      </c>
      <c r="L81" s="185">
        <v>10.5</v>
      </c>
      <c r="M81" s="188">
        <v>0.05</v>
      </c>
      <c r="N81" s="187">
        <v>0.08</v>
      </c>
      <c r="O81" s="188">
        <v>0.09</v>
      </c>
      <c r="P81" s="188">
        <v>0.08</v>
      </c>
      <c r="Q81" s="187">
        <v>0.14000000000000001</v>
      </c>
      <c r="R81" s="188">
        <v>0.16</v>
      </c>
      <c r="S81" s="188">
        <v>0.23</v>
      </c>
      <c r="T81" s="187">
        <v>0.28999999999999998</v>
      </c>
      <c r="U81" s="188">
        <v>0.32</v>
      </c>
      <c r="V81" s="188">
        <v>0.42</v>
      </c>
      <c r="W81" s="187">
        <v>0.46</v>
      </c>
      <c r="X81" s="188">
        <v>0.56000000000000005</v>
      </c>
      <c r="Y81" s="188">
        <v>0.61</v>
      </c>
      <c r="Z81" s="187">
        <v>0.72</v>
      </c>
      <c r="AA81" s="188">
        <v>0.79</v>
      </c>
      <c r="AB81" s="188">
        <v>0.86</v>
      </c>
      <c r="AC81" s="187">
        <v>0.83</v>
      </c>
      <c r="AD81" s="188">
        <v>0.86</v>
      </c>
      <c r="AE81" s="188">
        <v>0.82</v>
      </c>
      <c r="AF81" s="187">
        <v>0.79</v>
      </c>
      <c r="AG81" s="188">
        <v>0.76</v>
      </c>
      <c r="AH81" s="190">
        <f t="shared" si="13"/>
        <v>0.58600000000000008</v>
      </c>
      <c r="AI81" s="191">
        <v>0.15</v>
      </c>
      <c r="AJ81" s="192">
        <v>0.3</v>
      </c>
      <c r="AK81" s="192">
        <v>0.5</v>
      </c>
      <c r="AL81" s="192">
        <v>0.7</v>
      </c>
      <c r="AM81" s="192">
        <v>0.85</v>
      </c>
      <c r="AN81" s="193">
        <v>0.8</v>
      </c>
      <c r="AO81" s="186">
        <f>ROUND(M81*$L81,2)</f>
        <v>0.53</v>
      </c>
      <c r="AP81" s="199">
        <f>ROUND(N81*$L81,2)</f>
        <v>0.84</v>
      </c>
      <c r="AQ81" s="186">
        <f>ROUND(O81*$L81,2)</f>
        <v>0.95</v>
      </c>
      <c r="AR81" s="186">
        <f>ROUND(P81*$L81,2)</f>
        <v>0.84</v>
      </c>
      <c r="AS81" s="199">
        <f>ROUND(Q81*$L81,2)</f>
        <v>1.47</v>
      </c>
      <c r="AT81" s="186">
        <f>ROUND(R81*$L81,2)</f>
        <v>1.68</v>
      </c>
      <c r="AU81" s="186">
        <f>ROUND(S81*$L81,2)</f>
        <v>2.42</v>
      </c>
      <c r="AV81" s="199">
        <f>ROUND(T81*$L81,2)</f>
        <v>3.05</v>
      </c>
      <c r="AW81" s="186">
        <f>ROUND(U81*$L81,2)</f>
        <v>3.36</v>
      </c>
      <c r="AX81" s="186">
        <f>ROUND(V81*$L81,2)</f>
        <v>4.41</v>
      </c>
      <c r="AY81" s="199">
        <f>ROUND(W81*$L81,2)</f>
        <v>4.83</v>
      </c>
      <c r="AZ81" s="186">
        <f>ROUND(X81*$L81,2)</f>
        <v>5.88</v>
      </c>
      <c r="BA81" s="186">
        <f>ROUND(Y81*$L81,2)</f>
        <v>6.41</v>
      </c>
      <c r="BB81" s="199">
        <f>ROUND(Z81*$L81,2)</f>
        <v>7.56</v>
      </c>
      <c r="BC81" s="186">
        <f>ROUND(AA81*$L81,2)</f>
        <v>8.3000000000000007</v>
      </c>
      <c r="BD81" s="186">
        <f>ROUND(AB81*$L81,2)</f>
        <v>9.0299999999999994</v>
      </c>
      <c r="BE81" s="199">
        <f>ROUND(AC81*$L81,2)</f>
        <v>8.7200000000000006</v>
      </c>
      <c r="BF81" s="186">
        <f>ROUND(AD81*$L81,2)</f>
        <v>9.0299999999999994</v>
      </c>
      <c r="BG81" s="186">
        <f>ROUND(AE81*$L81,2)</f>
        <v>8.61</v>
      </c>
      <c r="BH81" s="199">
        <f>ROUND(AF81*$L81,2)</f>
        <v>8.3000000000000007</v>
      </c>
      <c r="BI81" s="186">
        <f>ROUND(AG81*$L81,2)</f>
        <v>7.98</v>
      </c>
      <c r="BJ81" s="190">
        <v>0.55000000000000004</v>
      </c>
      <c r="BK81" s="194" t="str">
        <f t="shared" si="14"/>
        <v>D</v>
      </c>
    </row>
    <row r="82" spans="1:63" s="161" customFormat="1">
      <c r="A82" s="180" t="s">
        <v>888</v>
      </c>
      <c r="B82" s="181" t="s">
        <v>884</v>
      </c>
      <c r="C82" s="182">
        <v>20</v>
      </c>
      <c r="D82" s="182" t="s">
        <v>876</v>
      </c>
      <c r="E82" s="182" t="s">
        <v>885</v>
      </c>
      <c r="F82" s="182">
        <v>0</v>
      </c>
      <c r="G82" s="180" t="s">
        <v>759</v>
      </c>
      <c r="H82" s="181" t="s">
        <v>886</v>
      </c>
      <c r="I82" s="183">
        <v>39715</v>
      </c>
      <c r="J82" s="182" t="s">
        <v>760</v>
      </c>
      <c r="K82" s="183" t="s">
        <v>771</v>
      </c>
      <c r="L82" s="185">
        <v>10.5</v>
      </c>
      <c r="M82" s="188">
        <v>0.04</v>
      </c>
      <c r="N82" s="187">
        <v>0.7</v>
      </c>
      <c r="O82" s="188">
        <v>0.1</v>
      </c>
      <c r="P82" s="188">
        <v>0.1</v>
      </c>
      <c r="Q82" s="187">
        <v>0.14000000000000001</v>
      </c>
      <c r="R82" s="188">
        <v>0.17</v>
      </c>
      <c r="S82" s="188">
        <v>0.25</v>
      </c>
      <c r="T82" s="187">
        <v>0.27</v>
      </c>
      <c r="U82" s="188">
        <v>0.34</v>
      </c>
      <c r="V82" s="188">
        <v>0.48</v>
      </c>
      <c r="W82" s="187">
        <v>0.5</v>
      </c>
      <c r="X82" s="188">
        <v>0.64</v>
      </c>
      <c r="Y82" s="188">
        <v>0.69</v>
      </c>
      <c r="Z82" s="187">
        <v>0.77</v>
      </c>
      <c r="AA82" s="188">
        <v>0.89</v>
      </c>
      <c r="AB82" s="188">
        <v>0.86</v>
      </c>
      <c r="AC82" s="187">
        <v>0.85</v>
      </c>
      <c r="AD82" s="188">
        <v>0.87</v>
      </c>
      <c r="AE82" s="188">
        <v>0.82</v>
      </c>
      <c r="AF82" s="187">
        <v>0.84</v>
      </c>
      <c r="AG82" s="188">
        <v>0.78</v>
      </c>
      <c r="AH82" s="190">
        <f t="shared" si="13"/>
        <v>0.629</v>
      </c>
      <c r="AI82" s="191">
        <v>0.15</v>
      </c>
      <c r="AJ82" s="192">
        <v>0.3</v>
      </c>
      <c r="AK82" s="192">
        <v>0.55000000000000004</v>
      </c>
      <c r="AL82" s="192">
        <v>0.8</v>
      </c>
      <c r="AM82" s="192">
        <v>0.85</v>
      </c>
      <c r="AN82" s="193">
        <v>0.8</v>
      </c>
      <c r="AO82" s="186">
        <f>ROUND(M82*$L82,2)</f>
        <v>0.42</v>
      </c>
      <c r="AP82" s="199">
        <f>ROUND(N82*$L82,2)</f>
        <v>7.35</v>
      </c>
      <c r="AQ82" s="186">
        <f>ROUND(O82*$L82,2)</f>
        <v>1.05</v>
      </c>
      <c r="AR82" s="186">
        <f>ROUND(P82*$L82,2)</f>
        <v>1.05</v>
      </c>
      <c r="AS82" s="199">
        <f>ROUND(Q82*$L82,2)</f>
        <v>1.47</v>
      </c>
      <c r="AT82" s="186">
        <f>ROUND(R82*$L82,2)</f>
        <v>1.79</v>
      </c>
      <c r="AU82" s="186">
        <f>ROUND(S82*$L82,2)</f>
        <v>2.63</v>
      </c>
      <c r="AV82" s="199">
        <f>ROUND(T82*$L82,2)</f>
        <v>2.84</v>
      </c>
      <c r="AW82" s="186">
        <f>ROUND(U82*$L82,2)</f>
        <v>3.57</v>
      </c>
      <c r="AX82" s="186">
        <f>ROUND(V82*$L82,2)</f>
        <v>5.04</v>
      </c>
      <c r="AY82" s="199">
        <f>ROUND(W82*$L82,2)</f>
        <v>5.25</v>
      </c>
      <c r="AZ82" s="186">
        <f>ROUND(X82*$L82,2)</f>
        <v>6.72</v>
      </c>
      <c r="BA82" s="186">
        <f>ROUND(Y82*$L82,2)</f>
        <v>7.25</v>
      </c>
      <c r="BB82" s="199">
        <f>ROUND(Z82*$L82,2)</f>
        <v>8.09</v>
      </c>
      <c r="BC82" s="186">
        <f>ROUND(AA82*$L82,2)</f>
        <v>9.35</v>
      </c>
      <c r="BD82" s="186">
        <f>ROUND(AB82*$L82,2)</f>
        <v>9.0299999999999994</v>
      </c>
      <c r="BE82" s="199">
        <f>ROUND(AC82*$L82,2)</f>
        <v>8.93</v>
      </c>
      <c r="BF82" s="186">
        <f>ROUND(AD82*$L82,2)</f>
        <v>9.14</v>
      </c>
      <c r="BG82" s="186">
        <f>ROUND(AE82*$L82,2)</f>
        <v>8.61</v>
      </c>
      <c r="BH82" s="199">
        <f>ROUND(AF82*$L82,2)</f>
        <v>8.82</v>
      </c>
      <c r="BI82" s="186">
        <f>ROUND(AG82*$L82,2)</f>
        <v>8.19</v>
      </c>
      <c r="BJ82" s="190">
        <v>0.55000000000000004</v>
      </c>
      <c r="BK82" s="194" t="str">
        <f t="shared" si="14"/>
        <v>D</v>
      </c>
    </row>
    <row r="83" spans="1:63" s="161" customFormat="1">
      <c r="A83" s="180" t="s">
        <v>887</v>
      </c>
      <c r="B83" s="181" t="s">
        <v>884</v>
      </c>
      <c r="C83" s="182">
        <v>20</v>
      </c>
      <c r="D83" s="182" t="s">
        <v>876</v>
      </c>
      <c r="E83" s="182" t="s">
        <v>885</v>
      </c>
      <c r="F83" s="182">
        <v>0</v>
      </c>
      <c r="G83" s="180" t="s">
        <v>759</v>
      </c>
      <c r="H83" s="181" t="s">
        <v>886</v>
      </c>
      <c r="I83" s="183">
        <v>39715</v>
      </c>
      <c r="J83" s="182" t="s">
        <v>760</v>
      </c>
      <c r="K83" s="183" t="s">
        <v>771</v>
      </c>
      <c r="L83" s="185">
        <v>10.5</v>
      </c>
      <c r="M83" s="188">
        <v>0.11</v>
      </c>
      <c r="N83" s="187">
        <v>0.12</v>
      </c>
      <c r="O83" s="188">
        <v>0.12</v>
      </c>
      <c r="P83" s="188">
        <v>0.09</v>
      </c>
      <c r="Q83" s="187">
        <v>0.12</v>
      </c>
      <c r="R83" s="188">
        <v>0.1</v>
      </c>
      <c r="S83" s="188">
        <v>0.24</v>
      </c>
      <c r="T83" s="187">
        <v>0.25</v>
      </c>
      <c r="U83" s="188">
        <v>0.33</v>
      </c>
      <c r="V83" s="188">
        <v>0.42</v>
      </c>
      <c r="W83" s="187">
        <v>0.61</v>
      </c>
      <c r="X83" s="188">
        <v>0.72</v>
      </c>
      <c r="Y83" s="188">
        <v>0.78</v>
      </c>
      <c r="Z83" s="187">
        <v>0.85</v>
      </c>
      <c r="AA83" s="188">
        <v>0.89</v>
      </c>
      <c r="AB83" s="188">
        <v>0.98</v>
      </c>
      <c r="AC83" s="187">
        <v>0.9</v>
      </c>
      <c r="AD83" s="188">
        <v>0.83</v>
      </c>
      <c r="AE83" s="188">
        <v>0.83</v>
      </c>
      <c r="AF83" s="187">
        <v>0.82</v>
      </c>
      <c r="AG83" s="188">
        <v>0.73</v>
      </c>
      <c r="AH83" s="190">
        <f t="shared" si="13"/>
        <v>0.67300000000000004</v>
      </c>
      <c r="AI83" s="191">
        <v>0.1</v>
      </c>
      <c r="AJ83" s="192">
        <v>0.25</v>
      </c>
      <c r="AK83" s="192">
        <v>0.6</v>
      </c>
      <c r="AL83" s="192">
        <v>0.85</v>
      </c>
      <c r="AM83" s="192">
        <v>0.9</v>
      </c>
      <c r="AN83" s="193">
        <v>0.8</v>
      </c>
      <c r="AO83" s="186">
        <f>ROUND(M83*$L83,2)</f>
        <v>1.1599999999999999</v>
      </c>
      <c r="AP83" s="199">
        <f>ROUND(N83*$L83,2)</f>
        <v>1.26</v>
      </c>
      <c r="AQ83" s="186">
        <f>ROUND(O83*$L83,2)</f>
        <v>1.26</v>
      </c>
      <c r="AR83" s="186">
        <f>ROUND(P83*$L83,2)</f>
        <v>0.95</v>
      </c>
      <c r="AS83" s="199">
        <f>ROUND(Q83*$L83,2)</f>
        <v>1.26</v>
      </c>
      <c r="AT83" s="186">
        <f>ROUND(R83*$L83,2)</f>
        <v>1.05</v>
      </c>
      <c r="AU83" s="186">
        <f>ROUND(S83*$L83,2)</f>
        <v>2.52</v>
      </c>
      <c r="AV83" s="199">
        <f>ROUND(T83*$L83,2)</f>
        <v>2.63</v>
      </c>
      <c r="AW83" s="186">
        <f>ROUND(U83*$L83,2)</f>
        <v>3.47</v>
      </c>
      <c r="AX83" s="186">
        <f>ROUND(V83*$L83,2)</f>
        <v>4.41</v>
      </c>
      <c r="AY83" s="199">
        <f>ROUND(W83*$L83,2)</f>
        <v>6.41</v>
      </c>
      <c r="AZ83" s="186">
        <f>ROUND(X83*$L83,2)</f>
        <v>7.56</v>
      </c>
      <c r="BA83" s="186">
        <f>ROUND(Y83*$L83,2)</f>
        <v>8.19</v>
      </c>
      <c r="BB83" s="199">
        <f>ROUND(Z83*$L83,2)</f>
        <v>8.93</v>
      </c>
      <c r="BC83" s="186">
        <f>ROUND(AA83*$L83,2)</f>
        <v>9.35</v>
      </c>
      <c r="BD83" s="186">
        <f>ROUND(AB83*$L83,2)</f>
        <v>10.29</v>
      </c>
      <c r="BE83" s="199">
        <f>ROUND(AC83*$L83,2)</f>
        <v>9.4499999999999993</v>
      </c>
      <c r="BF83" s="186">
        <f>ROUND(AD83*$L83,2)</f>
        <v>8.7200000000000006</v>
      </c>
      <c r="BG83" s="186">
        <f>ROUND(AE83*$L83,2)</f>
        <v>8.7200000000000006</v>
      </c>
      <c r="BH83" s="199">
        <f>ROUND(AF83*$L83,2)</f>
        <v>8.61</v>
      </c>
      <c r="BI83" s="186">
        <f>ROUND(AG83*$L83,2)</f>
        <v>7.67</v>
      </c>
      <c r="BJ83" s="190">
        <v>0.55000000000000004</v>
      </c>
      <c r="BK83" s="194" t="str">
        <f t="shared" si="14"/>
        <v>D</v>
      </c>
    </row>
    <row r="84" spans="1:63" s="161" customFormat="1">
      <c r="A84" s="180" t="s">
        <v>888</v>
      </c>
      <c r="B84" s="181" t="s">
        <v>884</v>
      </c>
      <c r="C84" s="182">
        <v>20</v>
      </c>
      <c r="D84" s="182" t="s">
        <v>876</v>
      </c>
      <c r="E84" s="182" t="s">
        <v>885</v>
      </c>
      <c r="F84" s="182">
        <v>0</v>
      </c>
      <c r="G84" s="180" t="s">
        <v>759</v>
      </c>
      <c r="H84" s="181" t="s">
        <v>886</v>
      </c>
      <c r="I84" s="183">
        <v>39715</v>
      </c>
      <c r="J84" s="182" t="s">
        <v>760</v>
      </c>
      <c r="K84" s="183" t="s">
        <v>771</v>
      </c>
      <c r="L84" s="185">
        <v>10.5</v>
      </c>
      <c r="M84" s="188">
        <v>0.04</v>
      </c>
      <c r="N84" s="187">
        <v>0.08</v>
      </c>
      <c r="O84" s="188">
        <v>0.16</v>
      </c>
      <c r="P84" s="188">
        <v>0.09</v>
      </c>
      <c r="Q84" s="187">
        <v>0.1</v>
      </c>
      <c r="R84" s="188">
        <v>0.14000000000000001</v>
      </c>
      <c r="S84" s="188">
        <v>0.21</v>
      </c>
      <c r="T84" s="187">
        <v>0.25</v>
      </c>
      <c r="U84" s="188">
        <v>0.34</v>
      </c>
      <c r="V84" s="188">
        <v>0.49</v>
      </c>
      <c r="W84" s="187">
        <v>0.6</v>
      </c>
      <c r="X84" s="188">
        <v>0.7</v>
      </c>
      <c r="Y84" s="188">
        <v>0.8</v>
      </c>
      <c r="Z84" s="187">
        <v>0.91</v>
      </c>
      <c r="AA84" s="188">
        <v>0.96</v>
      </c>
      <c r="AB84" s="188">
        <v>0.95</v>
      </c>
      <c r="AC84" s="187">
        <v>0.89</v>
      </c>
      <c r="AD84" s="188">
        <v>0.84</v>
      </c>
      <c r="AE84" s="188">
        <v>0.83</v>
      </c>
      <c r="AF84" s="187">
        <v>0.82</v>
      </c>
      <c r="AG84" s="188">
        <v>0.69</v>
      </c>
      <c r="AH84" s="190">
        <f t="shared" si="13"/>
        <v>0.68899999999999995</v>
      </c>
      <c r="AI84" s="191">
        <v>0.1</v>
      </c>
      <c r="AJ84" s="192">
        <v>0.55000000000000004</v>
      </c>
      <c r="AK84" s="192">
        <v>0.6</v>
      </c>
      <c r="AL84" s="192">
        <v>0.9</v>
      </c>
      <c r="AM84" s="192">
        <v>0.9</v>
      </c>
      <c r="AN84" s="193">
        <v>0.8</v>
      </c>
      <c r="AO84" s="186">
        <f>ROUND(M84*$L84,2)</f>
        <v>0.42</v>
      </c>
      <c r="AP84" s="199">
        <f>ROUND(N84*$L84,2)</f>
        <v>0.84</v>
      </c>
      <c r="AQ84" s="186">
        <f>ROUND(O84*$L84,2)</f>
        <v>1.68</v>
      </c>
      <c r="AR84" s="186">
        <f>ROUND(P84*$L84,2)</f>
        <v>0.95</v>
      </c>
      <c r="AS84" s="199">
        <f>ROUND(Q84*$L84,2)</f>
        <v>1.05</v>
      </c>
      <c r="AT84" s="186">
        <f>ROUND(R84*$L84,2)</f>
        <v>1.47</v>
      </c>
      <c r="AU84" s="186">
        <f>ROUND(S84*$L84,2)</f>
        <v>2.21</v>
      </c>
      <c r="AV84" s="199">
        <f>ROUND(T84*$L84,2)</f>
        <v>2.63</v>
      </c>
      <c r="AW84" s="186">
        <f>ROUND(U84*$L84,2)</f>
        <v>3.57</v>
      </c>
      <c r="AX84" s="186">
        <f>ROUND(V84*$L84,2)</f>
        <v>5.15</v>
      </c>
      <c r="AY84" s="199">
        <f>ROUND(W84*$L84,2)</f>
        <v>6.3</v>
      </c>
      <c r="AZ84" s="186">
        <f>ROUND(X84*$L84,2)</f>
        <v>7.35</v>
      </c>
      <c r="BA84" s="186">
        <f>ROUND(Y84*$L84,2)</f>
        <v>8.4</v>
      </c>
      <c r="BB84" s="199">
        <f>ROUND(Z84*$L84,2)</f>
        <v>9.56</v>
      </c>
      <c r="BC84" s="186">
        <f>ROUND(AA84*$L84,2)</f>
        <v>10.08</v>
      </c>
      <c r="BD84" s="186">
        <f>ROUND(AB84*$L84,2)</f>
        <v>9.98</v>
      </c>
      <c r="BE84" s="199">
        <f>ROUND(AC84*$L84,2)</f>
        <v>9.35</v>
      </c>
      <c r="BF84" s="186">
        <f>ROUND(AD84*$L84,2)</f>
        <v>8.82</v>
      </c>
      <c r="BG84" s="186">
        <f>ROUND(AE84*$L84,2)</f>
        <v>8.7200000000000006</v>
      </c>
      <c r="BH84" s="199">
        <f>ROUND(AF84*$L84,2)</f>
        <v>8.61</v>
      </c>
      <c r="BI84" s="186">
        <f>ROUND(AG84*$L84,2)</f>
        <v>7.25</v>
      </c>
      <c r="BJ84" s="190">
        <v>0.7</v>
      </c>
      <c r="BK84" s="194" t="str">
        <f t="shared" si="14"/>
        <v>C</v>
      </c>
    </row>
    <row r="85" spans="1:63" s="161" customFormat="1">
      <c r="A85" s="180" t="s">
        <v>887</v>
      </c>
      <c r="B85" s="181" t="s">
        <v>884</v>
      </c>
      <c r="C85" s="182">
        <v>30</v>
      </c>
      <c r="D85" s="182" t="s">
        <v>876</v>
      </c>
      <c r="E85" s="182" t="s">
        <v>885</v>
      </c>
      <c r="F85" s="182">
        <v>0</v>
      </c>
      <c r="G85" s="180" t="s">
        <v>759</v>
      </c>
      <c r="H85" s="181" t="s">
        <v>886</v>
      </c>
      <c r="I85" s="183">
        <v>39715</v>
      </c>
      <c r="J85" s="182" t="s">
        <v>760</v>
      </c>
      <c r="K85" s="183" t="s">
        <v>771</v>
      </c>
      <c r="L85" s="185">
        <v>10.5</v>
      </c>
      <c r="M85" s="188">
        <v>0.1</v>
      </c>
      <c r="N85" s="187">
        <v>0.02</v>
      </c>
      <c r="O85" s="188">
        <v>0.14000000000000001</v>
      </c>
      <c r="P85" s="188">
        <v>0.05</v>
      </c>
      <c r="Q85" s="187">
        <v>0.01</v>
      </c>
      <c r="R85" s="188">
        <v>0.09</v>
      </c>
      <c r="S85" s="188">
        <v>0.06</v>
      </c>
      <c r="T85" s="187">
        <v>0.05</v>
      </c>
      <c r="U85" s="188">
        <v>0.06</v>
      </c>
      <c r="V85" s="188">
        <v>0.08</v>
      </c>
      <c r="W85" s="187">
        <v>0.06</v>
      </c>
      <c r="X85" s="188">
        <v>0.08</v>
      </c>
      <c r="Y85" s="188">
        <v>0.1</v>
      </c>
      <c r="Z85" s="187">
        <v>0.13</v>
      </c>
      <c r="AA85" s="188">
        <v>0.17</v>
      </c>
      <c r="AB85" s="188">
        <v>0.23</v>
      </c>
      <c r="AC85" s="187">
        <v>0.3</v>
      </c>
      <c r="AD85" s="188">
        <v>0.35</v>
      </c>
      <c r="AE85" s="188">
        <v>0.41</v>
      </c>
      <c r="AF85" s="187">
        <v>0.47</v>
      </c>
      <c r="AG85" s="188">
        <v>0.47</v>
      </c>
      <c r="AH85" s="190">
        <f t="shared" si="13"/>
        <v>0.126</v>
      </c>
      <c r="AI85" s="191">
        <v>0.05</v>
      </c>
      <c r="AJ85" s="192">
        <v>0.05</v>
      </c>
      <c r="AK85" s="192">
        <v>0.05</v>
      </c>
      <c r="AL85" s="192">
        <v>0.15</v>
      </c>
      <c r="AM85" s="192">
        <v>0.3</v>
      </c>
      <c r="AN85" s="193">
        <v>0.45</v>
      </c>
      <c r="AO85" s="186">
        <f>ROUND(M85*$L85,2)</f>
        <v>1.05</v>
      </c>
      <c r="AP85" s="199">
        <f>ROUND(N85*$L85,2)</f>
        <v>0.21</v>
      </c>
      <c r="AQ85" s="186">
        <f>ROUND(O85*$L85,2)</f>
        <v>1.47</v>
      </c>
      <c r="AR85" s="186">
        <f>ROUND(P85*$L85,2)</f>
        <v>0.53</v>
      </c>
      <c r="AS85" s="199">
        <f>ROUND(Q85*$L85,2)</f>
        <v>0.11</v>
      </c>
      <c r="AT85" s="186">
        <f>ROUND(R85*$L85,2)</f>
        <v>0.95</v>
      </c>
      <c r="AU85" s="186">
        <f>ROUND(S85*$L85,2)</f>
        <v>0.63</v>
      </c>
      <c r="AV85" s="199">
        <f>ROUND(T85*$L85,2)</f>
        <v>0.53</v>
      </c>
      <c r="AW85" s="186">
        <f>ROUND(U85*$L85,2)</f>
        <v>0.63</v>
      </c>
      <c r="AX85" s="186">
        <f>ROUND(V85*$L85,2)</f>
        <v>0.84</v>
      </c>
      <c r="AY85" s="199">
        <f>ROUND(W85*$L85,2)</f>
        <v>0.63</v>
      </c>
      <c r="AZ85" s="186">
        <f>ROUND(X85*$L85,2)</f>
        <v>0.84</v>
      </c>
      <c r="BA85" s="186">
        <f>ROUND(Y85*$L85,2)</f>
        <v>1.05</v>
      </c>
      <c r="BB85" s="199">
        <f>ROUND(Z85*$L85,2)</f>
        <v>1.37</v>
      </c>
      <c r="BC85" s="186">
        <f>ROUND(AA85*$L85,2)</f>
        <v>1.79</v>
      </c>
      <c r="BD85" s="186">
        <f>ROUND(AB85*$L85,2)</f>
        <v>2.42</v>
      </c>
      <c r="BE85" s="199">
        <f>ROUND(AC85*$L85,2)</f>
        <v>3.15</v>
      </c>
      <c r="BF85" s="186">
        <f>ROUND(AD85*$L85,2)</f>
        <v>3.68</v>
      </c>
      <c r="BG85" s="186">
        <f>ROUND(AE85*$L85,2)</f>
        <v>4.3099999999999996</v>
      </c>
      <c r="BH85" s="199">
        <f>ROUND(AF85*$L85,2)</f>
        <v>4.9400000000000004</v>
      </c>
      <c r="BI85" s="186">
        <f>ROUND(AG85*$L85,2)</f>
        <v>4.9400000000000004</v>
      </c>
      <c r="BJ85" s="190">
        <v>0.15</v>
      </c>
      <c r="BK85" s="194" t="str">
        <f t="shared" si="14"/>
        <v>E</v>
      </c>
    </row>
    <row r="86" spans="1:63" s="161" customFormat="1">
      <c r="A86" s="180" t="s">
        <v>888</v>
      </c>
      <c r="B86" s="181" t="s">
        <v>884</v>
      </c>
      <c r="C86" s="182">
        <v>30</v>
      </c>
      <c r="D86" s="182" t="s">
        <v>876</v>
      </c>
      <c r="E86" s="182" t="s">
        <v>885</v>
      </c>
      <c r="F86" s="182">
        <v>0</v>
      </c>
      <c r="G86" s="180" t="s">
        <v>759</v>
      </c>
      <c r="H86" s="181" t="s">
        <v>886</v>
      </c>
      <c r="I86" s="183">
        <v>39715</v>
      </c>
      <c r="J86" s="182" t="s">
        <v>760</v>
      </c>
      <c r="K86" s="183" t="s">
        <v>771</v>
      </c>
      <c r="L86" s="185">
        <v>10.5</v>
      </c>
      <c r="M86" s="188">
        <v>0.04</v>
      </c>
      <c r="N86" s="187">
        <v>0.02</v>
      </c>
      <c r="O86" s="188">
        <v>0.13</v>
      </c>
      <c r="P86" s="188">
        <v>0.05</v>
      </c>
      <c r="Q86" s="187">
        <v>0.02</v>
      </c>
      <c r="R86" s="188">
        <v>0.1</v>
      </c>
      <c r="S86" s="188">
        <v>0.06</v>
      </c>
      <c r="T86" s="187">
        <v>0.06</v>
      </c>
      <c r="U86" s="188">
        <v>0.08</v>
      </c>
      <c r="V86" s="188">
        <v>0.05</v>
      </c>
      <c r="W86" s="187">
        <v>0.05</v>
      </c>
      <c r="X86" s="188">
        <v>0.08</v>
      </c>
      <c r="Y86" s="188">
        <v>0.16</v>
      </c>
      <c r="Z86" s="187">
        <v>0.19</v>
      </c>
      <c r="AA86" s="188">
        <v>0.25</v>
      </c>
      <c r="AB86" s="188">
        <v>0.32</v>
      </c>
      <c r="AC86" s="187">
        <v>0.4</v>
      </c>
      <c r="AD86" s="188">
        <v>0.49</v>
      </c>
      <c r="AE86" s="188">
        <v>0.51</v>
      </c>
      <c r="AF86" s="187">
        <v>0.57999999999999996</v>
      </c>
      <c r="AG86" s="188">
        <v>0.62</v>
      </c>
      <c r="AH86" s="190">
        <f t="shared" si="13"/>
        <v>0.16400000000000001</v>
      </c>
      <c r="AI86" s="191">
        <v>0.05</v>
      </c>
      <c r="AJ86" s="192">
        <v>0.05</v>
      </c>
      <c r="AK86" s="192">
        <v>0.05</v>
      </c>
      <c r="AL86" s="192">
        <v>0.2</v>
      </c>
      <c r="AM86" s="192">
        <v>0.4</v>
      </c>
      <c r="AN86" s="193">
        <v>0.55000000000000004</v>
      </c>
      <c r="AO86" s="186">
        <f>ROUND(M86*$L86,2)</f>
        <v>0.42</v>
      </c>
      <c r="AP86" s="199">
        <f>ROUND(N86*$L86,2)</f>
        <v>0.21</v>
      </c>
      <c r="AQ86" s="186">
        <f>ROUND(O86*$L86,2)</f>
        <v>1.37</v>
      </c>
      <c r="AR86" s="186">
        <f>ROUND(P86*$L86,2)</f>
        <v>0.53</v>
      </c>
      <c r="AS86" s="199">
        <f>ROUND(Q86*$L86,2)</f>
        <v>0.21</v>
      </c>
      <c r="AT86" s="186">
        <f>ROUND(R86*$L86,2)</f>
        <v>1.05</v>
      </c>
      <c r="AU86" s="186">
        <f>ROUND(S86*$L86,2)</f>
        <v>0.63</v>
      </c>
      <c r="AV86" s="199">
        <f>ROUND(T86*$L86,2)</f>
        <v>0.63</v>
      </c>
      <c r="AW86" s="186">
        <f>ROUND(U86*$L86,2)</f>
        <v>0.84</v>
      </c>
      <c r="AX86" s="186">
        <f>ROUND(V86*$L86,2)</f>
        <v>0.53</v>
      </c>
      <c r="AY86" s="199">
        <f>ROUND(W86*$L86,2)</f>
        <v>0.53</v>
      </c>
      <c r="AZ86" s="186">
        <f>ROUND(X86*$L86,2)</f>
        <v>0.84</v>
      </c>
      <c r="BA86" s="186">
        <f>ROUND(Y86*$L86,2)</f>
        <v>1.68</v>
      </c>
      <c r="BB86" s="199">
        <f>ROUND(Z86*$L86,2)</f>
        <v>2</v>
      </c>
      <c r="BC86" s="186">
        <f>ROUND(AA86*$L86,2)</f>
        <v>2.63</v>
      </c>
      <c r="BD86" s="186">
        <f>ROUND(AB86*$L86,2)</f>
        <v>3.36</v>
      </c>
      <c r="BE86" s="199">
        <f>ROUND(AC86*$L86,2)</f>
        <v>4.2</v>
      </c>
      <c r="BF86" s="186">
        <f>ROUND(AD86*$L86,2)</f>
        <v>5.15</v>
      </c>
      <c r="BG86" s="186">
        <f>ROUND(AE86*$L86,2)</f>
        <v>5.36</v>
      </c>
      <c r="BH86" s="199">
        <f>ROUND(AF86*$L86,2)</f>
        <v>6.09</v>
      </c>
      <c r="BI86" s="186">
        <f>ROUND(AG86*$L86,2)</f>
        <v>6.51</v>
      </c>
      <c r="BJ86" s="190">
        <v>0.15</v>
      </c>
      <c r="BK86" s="194" t="str">
        <f t="shared" si="14"/>
        <v>E</v>
      </c>
    </row>
    <row r="87" spans="1:63" s="161" customFormat="1">
      <c r="A87" s="180" t="s">
        <v>887</v>
      </c>
      <c r="B87" s="181" t="s">
        <v>884</v>
      </c>
      <c r="C87" s="182">
        <v>30</v>
      </c>
      <c r="D87" s="182" t="s">
        <v>876</v>
      </c>
      <c r="E87" s="182" t="s">
        <v>885</v>
      </c>
      <c r="F87" s="182">
        <v>0</v>
      </c>
      <c r="G87" s="180" t="s">
        <v>759</v>
      </c>
      <c r="H87" s="181" t="s">
        <v>886</v>
      </c>
      <c r="I87" s="183">
        <v>39715</v>
      </c>
      <c r="J87" s="182" t="s">
        <v>760</v>
      </c>
      <c r="K87" s="183" t="s">
        <v>771</v>
      </c>
      <c r="L87" s="185">
        <v>10.5</v>
      </c>
      <c r="M87" s="188">
        <v>0.05</v>
      </c>
      <c r="N87" s="187">
        <v>0.09</v>
      </c>
      <c r="O87" s="188">
        <v>0.21</v>
      </c>
      <c r="P87" s="188">
        <v>0.09</v>
      </c>
      <c r="Q87" s="187">
        <v>0.16</v>
      </c>
      <c r="R87" s="188">
        <v>0.18</v>
      </c>
      <c r="S87" s="188">
        <v>0.3</v>
      </c>
      <c r="T87" s="187">
        <v>0.38</v>
      </c>
      <c r="U87" s="188">
        <v>0.53</v>
      </c>
      <c r="V87" s="188">
        <v>0.55000000000000004</v>
      </c>
      <c r="W87" s="187">
        <v>0.62</v>
      </c>
      <c r="X87" s="188">
        <v>0.74</v>
      </c>
      <c r="Y87" s="188">
        <v>0.82</v>
      </c>
      <c r="Z87" s="187">
        <v>0.87</v>
      </c>
      <c r="AA87" s="188">
        <v>0.9</v>
      </c>
      <c r="AB87" s="188">
        <v>0.91</v>
      </c>
      <c r="AC87" s="187">
        <v>0.86</v>
      </c>
      <c r="AD87" s="188">
        <v>0.8</v>
      </c>
      <c r="AE87" s="188">
        <v>0.8</v>
      </c>
      <c r="AF87" s="187">
        <v>0.79</v>
      </c>
      <c r="AG87" s="188">
        <v>0.76</v>
      </c>
      <c r="AH87" s="190">
        <f t="shared" si="13"/>
        <v>0.71800000000000008</v>
      </c>
      <c r="AI87" s="191">
        <v>0.15</v>
      </c>
      <c r="AJ87" s="192">
        <v>0.4</v>
      </c>
      <c r="AK87" s="192">
        <v>0.65</v>
      </c>
      <c r="AL87" s="192">
        <v>0.85</v>
      </c>
      <c r="AM87" s="192">
        <v>0.85</v>
      </c>
      <c r="AN87" s="193">
        <v>0.8</v>
      </c>
      <c r="AO87" s="186">
        <f>ROUND(M87*$L87,2)</f>
        <v>0.53</v>
      </c>
      <c r="AP87" s="199">
        <f>ROUND(N87*$L87,2)</f>
        <v>0.95</v>
      </c>
      <c r="AQ87" s="186">
        <f>ROUND(O87*$L87,2)</f>
        <v>2.21</v>
      </c>
      <c r="AR87" s="186">
        <f>ROUND(P87*$L87,2)</f>
        <v>0.95</v>
      </c>
      <c r="AS87" s="199">
        <f>ROUND(Q87*$L87,2)</f>
        <v>1.68</v>
      </c>
      <c r="AT87" s="186">
        <f>ROUND(R87*$L87,2)</f>
        <v>1.89</v>
      </c>
      <c r="AU87" s="186">
        <f>ROUND(S87*$L87,2)</f>
        <v>3.15</v>
      </c>
      <c r="AV87" s="199">
        <f>ROUND(T87*$L87,2)</f>
        <v>3.99</v>
      </c>
      <c r="AW87" s="186">
        <f>ROUND(U87*$L87,2)</f>
        <v>5.57</v>
      </c>
      <c r="AX87" s="186">
        <f>ROUND(V87*$L87,2)</f>
        <v>5.78</v>
      </c>
      <c r="AY87" s="199">
        <f>ROUND(W87*$L87,2)</f>
        <v>6.51</v>
      </c>
      <c r="AZ87" s="186">
        <f>ROUND(X87*$L87,2)</f>
        <v>7.77</v>
      </c>
      <c r="BA87" s="186">
        <f>ROUND(Y87*$L87,2)</f>
        <v>8.61</v>
      </c>
      <c r="BB87" s="199">
        <f>ROUND(Z87*$L87,2)</f>
        <v>9.14</v>
      </c>
      <c r="BC87" s="186">
        <f>ROUND(AA87*$L87,2)</f>
        <v>9.4499999999999993</v>
      </c>
      <c r="BD87" s="186">
        <f>ROUND(AB87*$L87,2)</f>
        <v>9.56</v>
      </c>
      <c r="BE87" s="199">
        <f>ROUND(AC87*$L87,2)</f>
        <v>9.0299999999999994</v>
      </c>
      <c r="BF87" s="186">
        <f>ROUND(AD87*$L87,2)</f>
        <v>8.4</v>
      </c>
      <c r="BG87" s="186">
        <f>ROUND(AE87*$L87,2)</f>
        <v>8.4</v>
      </c>
      <c r="BH87" s="199">
        <f>ROUND(AF87*$L87,2)</f>
        <v>8.3000000000000007</v>
      </c>
      <c r="BI87" s="186">
        <f>ROUND(AG87*$L87,2)</f>
        <v>7.98</v>
      </c>
      <c r="BJ87" s="190">
        <v>0.65</v>
      </c>
      <c r="BK87" s="194" t="str">
        <f t="shared" si="14"/>
        <v>C</v>
      </c>
    </row>
    <row r="88" spans="1:63" s="161" customFormat="1">
      <c r="A88" s="180" t="s">
        <v>888</v>
      </c>
      <c r="B88" s="181" t="s">
        <v>884</v>
      </c>
      <c r="C88" s="182">
        <v>30</v>
      </c>
      <c r="D88" s="182" t="s">
        <v>876</v>
      </c>
      <c r="E88" s="182" t="s">
        <v>885</v>
      </c>
      <c r="F88" s="182">
        <v>0</v>
      </c>
      <c r="G88" s="180" t="s">
        <v>759</v>
      </c>
      <c r="H88" s="181" t="s">
        <v>886</v>
      </c>
      <c r="I88" s="183">
        <v>39715</v>
      </c>
      <c r="J88" s="182" t="s">
        <v>760</v>
      </c>
      <c r="K88" s="183" t="s">
        <v>771</v>
      </c>
      <c r="L88" s="185">
        <v>10.5</v>
      </c>
      <c r="M88" s="188">
        <v>0.12</v>
      </c>
      <c r="N88" s="187">
        <v>0.05</v>
      </c>
      <c r="O88" s="188">
        <v>0.15</v>
      </c>
      <c r="P88" s="188">
        <v>7.0000000000000007E-2</v>
      </c>
      <c r="Q88" s="187">
        <v>0.14000000000000001</v>
      </c>
      <c r="R88" s="188">
        <v>0.21</v>
      </c>
      <c r="S88" s="188">
        <v>0.32</v>
      </c>
      <c r="T88" s="187">
        <v>0.41</v>
      </c>
      <c r="U88" s="188">
        <v>0.5</v>
      </c>
      <c r="V88" s="188">
        <v>0.66</v>
      </c>
      <c r="W88" s="187">
        <v>0.71</v>
      </c>
      <c r="X88" s="188">
        <v>0.81</v>
      </c>
      <c r="Y88" s="188">
        <v>0.87</v>
      </c>
      <c r="Z88" s="187">
        <v>0.92</v>
      </c>
      <c r="AA88" s="188">
        <v>0.96</v>
      </c>
      <c r="AB88" s="188">
        <v>0.9</v>
      </c>
      <c r="AC88" s="187">
        <v>0.9</v>
      </c>
      <c r="AD88" s="188">
        <v>0.89</v>
      </c>
      <c r="AE88" s="188">
        <v>0.84</v>
      </c>
      <c r="AF88" s="187">
        <v>0.82</v>
      </c>
      <c r="AG88" s="188">
        <v>0.73</v>
      </c>
      <c r="AH88" s="190">
        <f t="shared" si="13"/>
        <v>0.76400000000000001</v>
      </c>
      <c r="AI88" s="191">
        <v>0.15</v>
      </c>
      <c r="AJ88" s="192">
        <v>0.4</v>
      </c>
      <c r="AK88" s="192">
        <v>0.75</v>
      </c>
      <c r="AL88" s="192">
        <v>0.9</v>
      </c>
      <c r="AM88" s="192">
        <v>0.9</v>
      </c>
      <c r="AN88" s="193">
        <v>0.8</v>
      </c>
      <c r="AO88" s="186">
        <f>ROUND(M88*$L88,2)</f>
        <v>1.26</v>
      </c>
      <c r="AP88" s="199">
        <f>ROUND(N88*$L88,2)</f>
        <v>0.53</v>
      </c>
      <c r="AQ88" s="186">
        <f>ROUND(O88*$L88,2)</f>
        <v>1.58</v>
      </c>
      <c r="AR88" s="186">
        <f>ROUND(P88*$L88,2)</f>
        <v>0.74</v>
      </c>
      <c r="AS88" s="199">
        <f>ROUND(Q88*$L88,2)</f>
        <v>1.47</v>
      </c>
      <c r="AT88" s="186">
        <f>ROUND(R88*$L88,2)</f>
        <v>2.21</v>
      </c>
      <c r="AU88" s="186">
        <f>ROUND(S88*$L88,2)</f>
        <v>3.36</v>
      </c>
      <c r="AV88" s="199">
        <f>ROUND(T88*$L88,2)</f>
        <v>4.3099999999999996</v>
      </c>
      <c r="AW88" s="186">
        <f>ROUND(U88*$L88,2)</f>
        <v>5.25</v>
      </c>
      <c r="AX88" s="186">
        <f>ROUND(V88*$L88,2)</f>
        <v>6.93</v>
      </c>
      <c r="AY88" s="199">
        <f>ROUND(W88*$L88,2)</f>
        <v>7.46</v>
      </c>
      <c r="AZ88" s="186">
        <f>ROUND(X88*$L88,2)</f>
        <v>8.51</v>
      </c>
      <c r="BA88" s="186">
        <f>ROUND(Y88*$L88,2)</f>
        <v>9.14</v>
      </c>
      <c r="BB88" s="199">
        <f>ROUND(Z88*$L88,2)</f>
        <v>9.66</v>
      </c>
      <c r="BC88" s="186">
        <f>ROUND(AA88*$L88,2)</f>
        <v>10.08</v>
      </c>
      <c r="BD88" s="186">
        <f>ROUND(AB88*$L88,2)</f>
        <v>9.4499999999999993</v>
      </c>
      <c r="BE88" s="199">
        <f>ROUND(AC88*$L88,2)</f>
        <v>9.4499999999999993</v>
      </c>
      <c r="BF88" s="186">
        <f>ROUND(AD88*$L88,2)</f>
        <v>9.35</v>
      </c>
      <c r="BG88" s="186">
        <f>ROUND(AE88*$L88,2)</f>
        <v>8.82</v>
      </c>
      <c r="BH88" s="199">
        <f>ROUND(AF88*$L88,2)</f>
        <v>8.61</v>
      </c>
      <c r="BI88" s="186">
        <f>ROUND(AG88*$L88,2)</f>
        <v>7.67</v>
      </c>
      <c r="BJ88" s="190">
        <v>0.7</v>
      </c>
      <c r="BK88" s="194" t="str">
        <f t="shared" si="14"/>
        <v>C</v>
      </c>
    </row>
    <row r="89" spans="1:63" s="161" customFormat="1">
      <c r="A89" s="180" t="s">
        <v>887</v>
      </c>
      <c r="B89" s="181" t="s">
        <v>884</v>
      </c>
      <c r="C89" s="182">
        <v>50</v>
      </c>
      <c r="D89" s="182" t="s">
        <v>876</v>
      </c>
      <c r="E89" s="182" t="s">
        <v>885</v>
      </c>
      <c r="F89" s="182">
        <v>0</v>
      </c>
      <c r="G89" s="180" t="s">
        <v>759</v>
      </c>
      <c r="H89" s="181" t="s">
        <v>886</v>
      </c>
      <c r="I89" s="183">
        <v>39715</v>
      </c>
      <c r="J89" s="182" t="s">
        <v>760</v>
      </c>
      <c r="K89" s="183" t="s">
        <v>771</v>
      </c>
      <c r="L89" s="185">
        <v>10.5</v>
      </c>
      <c r="M89" s="188">
        <v>0.03</v>
      </c>
      <c r="N89" s="187">
        <v>0.09</v>
      </c>
      <c r="O89" s="188">
        <v>0.16</v>
      </c>
      <c r="P89" s="188">
        <v>0.04</v>
      </c>
      <c r="Q89" s="187">
        <v>0.09</v>
      </c>
      <c r="R89" s="188">
        <v>0.13</v>
      </c>
      <c r="S89" s="188">
        <v>0.1</v>
      </c>
      <c r="T89" s="187">
        <v>0.04</v>
      </c>
      <c r="U89" s="188">
        <v>7.0000000000000007E-2</v>
      </c>
      <c r="V89" s="188">
        <v>0.1</v>
      </c>
      <c r="W89" s="187">
        <v>0.11</v>
      </c>
      <c r="X89" s="188">
        <v>0.13</v>
      </c>
      <c r="Y89" s="188">
        <v>0.18</v>
      </c>
      <c r="Z89" s="187">
        <v>0.23</v>
      </c>
      <c r="AA89" s="188">
        <v>0.36</v>
      </c>
      <c r="AB89" s="188">
        <v>0.41</v>
      </c>
      <c r="AC89" s="187">
        <v>0.42</v>
      </c>
      <c r="AD89" s="188">
        <v>0.46</v>
      </c>
      <c r="AE89" s="188">
        <v>0.5</v>
      </c>
      <c r="AF89" s="187">
        <v>0.46</v>
      </c>
      <c r="AG89" s="188">
        <v>0.4</v>
      </c>
      <c r="AH89" s="190">
        <f t="shared" si="13"/>
        <v>0.20499999999999999</v>
      </c>
      <c r="AI89" s="191">
        <v>0.1</v>
      </c>
      <c r="AJ89" s="192">
        <v>0.05</v>
      </c>
      <c r="AK89" s="192">
        <v>0.1</v>
      </c>
      <c r="AL89" s="192">
        <v>0.25</v>
      </c>
      <c r="AM89" s="192">
        <v>0.45</v>
      </c>
      <c r="AN89" s="193">
        <v>0.45</v>
      </c>
      <c r="AO89" s="186">
        <f>ROUND(M89*$L89,2)</f>
        <v>0.32</v>
      </c>
      <c r="AP89" s="199">
        <f>ROUND(N89*$L89,2)</f>
        <v>0.95</v>
      </c>
      <c r="AQ89" s="186">
        <f>ROUND(O89*$L89,2)</f>
        <v>1.68</v>
      </c>
      <c r="AR89" s="186">
        <f>ROUND(P89*$L89,2)</f>
        <v>0.42</v>
      </c>
      <c r="AS89" s="199">
        <f>ROUND(Q89*$L89,2)</f>
        <v>0.95</v>
      </c>
      <c r="AT89" s="186">
        <f>ROUND(R89*$L89,2)</f>
        <v>1.37</v>
      </c>
      <c r="AU89" s="186">
        <f>ROUND(S89*$L89,2)</f>
        <v>1.05</v>
      </c>
      <c r="AV89" s="199">
        <f>ROUND(T89*$L89,2)</f>
        <v>0.42</v>
      </c>
      <c r="AW89" s="186">
        <f>ROUND(U89*$L89,2)</f>
        <v>0.74</v>
      </c>
      <c r="AX89" s="186">
        <f>ROUND(V89*$L89,2)</f>
        <v>1.05</v>
      </c>
      <c r="AY89" s="199">
        <f>ROUND(W89*$L89,2)</f>
        <v>1.1599999999999999</v>
      </c>
      <c r="AZ89" s="186">
        <f>ROUND(X89*$L89,2)</f>
        <v>1.37</v>
      </c>
      <c r="BA89" s="186">
        <f>ROUND(Y89*$L89,2)</f>
        <v>1.89</v>
      </c>
      <c r="BB89" s="199">
        <f>ROUND(Z89*$L89,2)</f>
        <v>2.42</v>
      </c>
      <c r="BC89" s="186">
        <f>ROUND(AA89*$L89,2)</f>
        <v>3.78</v>
      </c>
      <c r="BD89" s="186">
        <f>ROUND(AB89*$L89,2)</f>
        <v>4.3099999999999996</v>
      </c>
      <c r="BE89" s="199">
        <f>ROUND(AC89*$L89,2)</f>
        <v>4.41</v>
      </c>
      <c r="BF89" s="186">
        <f>ROUND(AD89*$L89,2)</f>
        <v>4.83</v>
      </c>
      <c r="BG89" s="186">
        <f>ROUND(AE89*$L89,2)</f>
        <v>5.25</v>
      </c>
      <c r="BH89" s="199">
        <f>ROUND(AF89*$L89,2)</f>
        <v>4.83</v>
      </c>
      <c r="BI89" s="186">
        <f>ROUND(AG89*$L89,2)</f>
        <v>4.2</v>
      </c>
      <c r="BJ89" s="190">
        <v>0.2</v>
      </c>
      <c r="BK89" s="194" t="str">
        <f t="shared" si="14"/>
        <v>E</v>
      </c>
    </row>
    <row r="90" spans="1:63" s="161" customFormat="1">
      <c r="A90" s="180" t="s">
        <v>888</v>
      </c>
      <c r="B90" s="181" t="s">
        <v>884</v>
      </c>
      <c r="C90" s="182">
        <v>50</v>
      </c>
      <c r="D90" s="182" t="s">
        <v>876</v>
      </c>
      <c r="E90" s="182" t="s">
        <v>885</v>
      </c>
      <c r="F90" s="182">
        <v>0</v>
      </c>
      <c r="G90" s="180" t="s">
        <v>759</v>
      </c>
      <c r="H90" s="181" t="s">
        <v>886</v>
      </c>
      <c r="I90" s="183">
        <v>39715</v>
      </c>
      <c r="J90" s="182" t="s">
        <v>760</v>
      </c>
      <c r="K90" s="183" t="s">
        <v>771</v>
      </c>
      <c r="L90" s="185">
        <v>10.5</v>
      </c>
      <c r="M90" s="188">
        <v>0.04</v>
      </c>
      <c r="N90" s="187">
        <v>0.03</v>
      </c>
      <c r="O90" s="188">
        <v>0.1</v>
      </c>
      <c r="P90" s="188">
        <v>0.04</v>
      </c>
      <c r="Q90" s="187">
        <v>0.05</v>
      </c>
      <c r="R90" s="188">
        <v>7.0000000000000007E-2</v>
      </c>
      <c r="S90" s="188">
        <v>0.08</v>
      </c>
      <c r="T90" s="187">
        <v>0.05</v>
      </c>
      <c r="U90" s="188">
        <v>7.0000000000000007E-2</v>
      </c>
      <c r="V90" s="188">
        <v>0.14000000000000001</v>
      </c>
      <c r="W90" s="187">
        <v>0.15</v>
      </c>
      <c r="X90" s="188">
        <v>0.21</v>
      </c>
      <c r="Y90" s="188">
        <v>0.27</v>
      </c>
      <c r="Z90" s="187">
        <v>0.39</v>
      </c>
      <c r="AA90" s="188">
        <v>0.49</v>
      </c>
      <c r="AB90" s="188">
        <v>0.56000000000000005</v>
      </c>
      <c r="AC90" s="187">
        <v>0.6</v>
      </c>
      <c r="AD90" s="188">
        <v>0.6</v>
      </c>
      <c r="AE90" s="188">
        <v>0.61</v>
      </c>
      <c r="AF90" s="187">
        <v>0.55000000000000004</v>
      </c>
      <c r="AG90" s="188">
        <v>0.48</v>
      </c>
      <c r="AH90" s="190">
        <f t="shared" si="13"/>
        <v>0.29300000000000004</v>
      </c>
      <c r="AI90" s="191">
        <v>0.05</v>
      </c>
      <c r="AJ90" s="192">
        <v>0.05</v>
      </c>
      <c r="AK90" s="192">
        <v>0.15</v>
      </c>
      <c r="AL90" s="192">
        <v>0.4</v>
      </c>
      <c r="AM90" s="192">
        <v>0.6</v>
      </c>
      <c r="AN90" s="193">
        <v>0.55000000000000004</v>
      </c>
      <c r="AO90" s="186">
        <f>ROUND(M90*$L90,2)</f>
        <v>0.42</v>
      </c>
      <c r="AP90" s="199">
        <f>ROUND(N90*$L90,2)</f>
        <v>0.32</v>
      </c>
      <c r="AQ90" s="186">
        <f>ROUND(O90*$L90,2)</f>
        <v>1.05</v>
      </c>
      <c r="AR90" s="186">
        <f>ROUND(P90*$L90,2)</f>
        <v>0.42</v>
      </c>
      <c r="AS90" s="199">
        <f>ROUND(Q90*$L90,2)</f>
        <v>0.53</v>
      </c>
      <c r="AT90" s="186">
        <f>ROUND(R90*$L90,2)</f>
        <v>0.74</v>
      </c>
      <c r="AU90" s="186">
        <f>ROUND(S90*$L90,2)</f>
        <v>0.84</v>
      </c>
      <c r="AV90" s="199">
        <f>ROUND(T90*$L90,2)</f>
        <v>0.53</v>
      </c>
      <c r="AW90" s="186">
        <f>ROUND(U90*$L90,2)</f>
        <v>0.74</v>
      </c>
      <c r="AX90" s="186">
        <f>ROUND(V90*$L90,2)</f>
        <v>1.47</v>
      </c>
      <c r="AY90" s="199">
        <f>ROUND(W90*$L90,2)</f>
        <v>1.58</v>
      </c>
      <c r="AZ90" s="186">
        <f>ROUND(X90*$L90,2)</f>
        <v>2.21</v>
      </c>
      <c r="BA90" s="186">
        <f>ROUND(Y90*$L90,2)</f>
        <v>2.84</v>
      </c>
      <c r="BB90" s="199">
        <f>ROUND(Z90*$L90,2)</f>
        <v>4.0999999999999996</v>
      </c>
      <c r="BC90" s="186">
        <f>ROUND(AA90*$L90,2)</f>
        <v>5.15</v>
      </c>
      <c r="BD90" s="186">
        <f>ROUND(AB90*$L90,2)</f>
        <v>5.88</v>
      </c>
      <c r="BE90" s="199">
        <f>ROUND(AC90*$L90,2)</f>
        <v>6.3</v>
      </c>
      <c r="BF90" s="186">
        <f>ROUND(AD90*$L90,2)</f>
        <v>6.3</v>
      </c>
      <c r="BG90" s="186">
        <f>ROUND(AE90*$L90,2)</f>
        <v>6.41</v>
      </c>
      <c r="BH90" s="199">
        <f>ROUND(AF90*$L90,2)</f>
        <v>5.78</v>
      </c>
      <c r="BI90" s="186">
        <f>ROUND(AG90*$L90,2)</f>
        <v>5.04</v>
      </c>
      <c r="BJ90" s="190">
        <v>0.25</v>
      </c>
      <c r="BK90" s="194" t="str">
        <f t="shared" si="14"/>
        <v>E</v>
      </c>
    </row>
    <row r="91" spans="1:63" s="161" customFormat="1">
      <c r="A91" s="180" t="s">
        <v>887</v>
      </c>
      <c r="B91" s="181" t="s">
        <v>884</v>
      </c>
      <c r="C91" s="182">
        <v>50</v>
      </c>
      <c r="D91" s="182" t="s">
        <v>876</v>
      </c>
      <c r="E91" s="182" t="s">
        <v>885</v>
      </c>
      <c r="F91" s="182">
        <v>0</v>
      </c>
      <c r="G91" s="180" t="s">
        <v>759</v>
      </c>
      <c r="H91" s="181" t="s">
        <v>886</v>
      </c>
      <c r="I91" s="183">
        <v>39715</v>
      </c>
      <c r="J91" s="182" t="s">
        <v>760</v>
      </c>
      <c r="K91" s="183" t="s">
        <v>771</v>
      </c>
      <c r="L91" s="185">
        <v>10.5</v>
      </c>
      <c r="M91" s="188">
        <v>0.09</v>
      </c>
      <c r="N91" s="187">
        <v>0.06</v>
      </c>
      <c r="O91" s="188">
        <v>0.2</v>
      </c>
      <c r="P91" s="188">
        <v>0.04</v>
      </c>
      <c r="Q91" s="187">
        <v>0.28000000000000003</v>
      </c>
      <c r="R91" s="188">
        <v>0.26</v>
      </c>
      <c r="S91" s="188">
        <v>0.52</v>
      </c>
      <c r="T91" s="187">
        <v>0.62</v>
      </c>
      <c r="U91" s="188">
        <v>0.7</v>
      </c>
      <c r="V91" s="188">
        <v>0.77</v>
      </c>
      <c r="W91" s="187">
        <v>0.95</v>
      </c>
      <c r="X91" s="188">
        <v>0.95</v>
      </c>
      <c r="Y91" s="188">
        <v>0.95</v>
      </c>
      <c r="Z91" s="187">
        <v>0.96</v>
      </c>
      <c r="AA91" s="188">
        <v>0.97</v>
      </c>
      <c r="AB91" s="188">
        <v>0.93</v>
      </c>
      <c r="AC91" s="187">
        <v>0.89</v>
      </c>
      <c r="AD91" s="188">
        <v>0.88</v>
      </c>
      <c r="AE91" s="188">
        <v>0.83</v>
      </c>
      <c r="AF91" s="187">
        <v>0.88</v>
      </c>
      <c r="AG91" s="188">
        <v>0.84</v>
      </c>
      <c r="AH91" s="190">
        <f t="shared" si="13"/>
        <v>0.86899999999999999</v>
      </c>
      <c r="AI91" s="191">
        <v>0.2</v>
      </c>
      <c r="AJ91" s="192">
        <v>0.6</v>
      </c>
      <c r="AK91" s="192">
        <v>0.9</v>
      </c>
      <c r="AL91" s="192">
        <v>0.95</v>
      </c>
      <c r="AM91" s="192">
        <v>0.9</v>
      </c>
      <c r="AN91" s="193">
        <v>0.85</v>
      </c>
      <c r="AO91" s="186">
        <f>ROUND(M91*$L91,2)</f>
        <v>0.95</v>
      </c>
      <c r="AP91" s="199">
        <f>ROUND(N91*$L91,2)</f>
        <v>0.63</v>
      </c>
      <c r="AQ91" s="186">
        <f>ROUND(O91*$L91,2)</f>
        <v>2.1</v>
      </c>
      <c r="AR91" s="186">
        <f>ROUND(P91*$L91,2)</f>
        <v>0.42</v>
      </c>
      <c r="AS91" s="199">
        <f>ROUND(Q91*$L91,2)</f>
        <v>2.94</v>
      </c>
      <c r="AT91" s="186">
        <f>ROUND(R91*$L91,2)</f>
        <v>2.73</v>
      </c>
      <c r="AU91" s="186">
        <f>ROUND(S91*$L91,2)</f>
        <v>5.46</v>
      </c>
      <c r="AV91" s="199">
        <f>ROUND(T91*$L91,2)</f>
        <v>6.51</v>
      </c>
      <c r="AW91" s="186">
        <f>ROUND(U91*$L91,2)</f>
        <v>7.35</v>
      </c>
      <c r="AX91" s="186">
        <f>ROUND(V91*$L91,2)</f>
        <v>8.09</v>
      </c>
      <c r="AY91" s="199">
        <f>ROUND(W91*$L91,2)</f>
        <v>9.98</v>
      </c>
      <c r="AZ91" s="186">
        <f>ROUND(X91*$L91,2)</f>
        <v>9.98</v>
      </c>
      <c r="BA91" s="186">
        <f>ROUND(Y91*$L91,2)</f>
        <v>9.98</v>
      </c>
      <c r="BB91" s="199">
        <f>ROUND(Z91*$L91,2)</f>
        <v>10.08</v>
      </c>
      <c r="BC91" s="186">
        <f>ROUND(AA91*$L91,2)</f>
        <v>10.19</v>
      </c>
      <c r="BD91" s="186">
        <f>ROUND(AB91*$L91,2)</f>
        <v>9.77</v>
      </c>
      <c r="BE91" s="199">
        <f>ROUND(AC91*$L91,2)</f>
        <v>9.35</v>
      </c>
      <c r="BF91" s="186">
        <f>ROUND(AD91*$L91,2)</f>
        <v>9.24</v>
      </c>
      <c r="BG91" s="186">
        <f>ROUND(AE91*$L91,2)</f>
        <v>8.7200000000000006</v>
      </c>
      <c r="BH91" s="199">
        <f>ROUND(AF91*$L91,2)</f>
        <v>9.24</v>
      </c>
      <c r="BI91" s="186">
        <f>ROUND(AG91*$L91,2)</f>
        <v>8.82</v>
      </c>
      <c r="BJ91" s="190">
        <v>0.9</v>
      </c>
      <c r="BK91" s="194" t="str">
        <f t="shared" si="14"/>
        <v>A</v>
      </c>
    </row>
    <row r="92" spans="1:63" s="161" customFormat="1">
      <c r="A92" s="180" t="s">
        <v>888</v>
      </c>
      <c r="B92" s="181" t="s">
        <v>884</v>
      </c>
      <c r="C92" s="182">
        <v>50</v>
      </c>
      <c r="D92" s="182" t="s">
        <v>876</v>
      </c>
      <c r="E92" s="182" t="s">
        <v>885</v>
      </c>
      <c r="F92" s="182">
        <v>0</v>
      </c>
      <c r="G92" s="180" t="s">
        <v>759</v>
      </c>
      <c r="H92" s="181" t="s">
        <v>886</v>
      </c>
      <c r="I92" s="183">
        <v>39715</v>
      </c>
      <c r="J92" s="182" t="s">
        <v>760</v>
      </c>
      <c r="K92" s="183" t="s">
        <v>771</v>
      </c>
      <c r="L92" s="185">
        <v>10.5</v>
      </c>
      <c r="M92" s="188">
        <v>0.08</v>
      </c>
      <c r="N92" s="187">
        <v>0.13</v>
      </c>
      <c r="O92" s="188">
        <v>0.21</v>
      </c>
      <c r="P92" s="188">
        <v>0.14000000000000001</v>
      </c>
      <c r="Q92" s="187">
        <v>0.26</v>
      </c>
      <c r="R92" s="188">
        <v>0.3</v>
      </c>
      <c r="S92" s="188">
        <v>0.54</v>
      </c>
      <c r="T92" s="187">
        <v>0.6</v>
      </c>
      <c r="U92" s="188">
        <v>0.7</v>
      </c>
      <c r="V92" s="188">
        <v>0.86</v>
      </c>
      <c r="W92" s="187">
        <v>0.94</v>
      </c>
      <c r="X92" s="188">
        <v>0.95</v>
      </c>
      <c r="Y92" s="188">
        <v>1</v>
      </c>
      <c r="Z92" s="187">
        <v>0.99</v>
      </c>
      <c r="AA92" s="188">
        <v>0.95</v>
      </c>
      <c r="AB92" s="188">
        <v>0.92</v>
      </c>
      <c r="AC92" s="187">
        <v>0.89</v>
      </c>
      <c r="AD92" s="188">
        <v>0.91</v>
      </c>
      <c r="AE92" s="188">
        <v>0.84</v>
      </c>
      <c r="AF92" s="187">
        <v>0.89</v>
      </c>
      <c r="AG92" s="188">
        <v>0.82</v>
      </c>
      <c r="AH92" s="190">
        <f t="shared" si="13"/>
        <v>0.88000000000000012</v>
      </c>
      <c r="AI92" s="191">
        <v>0.25</v>
      </c>
      <c r="AJ92" s="192">
        <v>0.6</v>
      </c>
      <c r="AK92" s="192">
        <v>0.9</v>
      </c>
      <c r="AL92" s="192">
        <v>1</v>
      </c>
      <c r="AM92" s="192">
        <v>0.9</v>
      </c>
      <c r="AN92" s="193">
        <v>0.85</v>
      </c>
      <c r="AO92" s="186">
        <f>ROUND(M92*$L92,2)</f>
        <v>0.84</v>
      </c>
      <c r="AP92" s="199">
        <f>ROUND(N92*$L92,2)</f>
        <v>1.37</v>
      </c>
      <c r="AQ92" s="186">
        <f>ROUND(O92*$L92,2)</f>
        <v>2.21</v>
      </c>
      <c r="AR92" s="186">
        <f>ROUND(P92*$L92,2)</f>
        <v>1.47</v>
      </c>
      <c r="AS92" s="199">
        <f>ROUND(Q92*$L92,2)</f>
        <v>2.73</v>
      </c>
      <c r="AT92" s="186">
        <f>ROUND(R92*$L92,2)</f>
        <v>3.15</v>
      </c>
      <c r="AU92" s="186">
        <f>ROUND(S92*$L92,2)</f>
        <v>5.67</v>
      </c>
      <c r="AV92" s="199">
        <f>ROUND(T92*$L92,2)</f>
        <v>6.3</v>
      </c>
      <c r="AW92" s="186">
        <f>ROUND(U92*$L92,2)</f>
        <v>7.35</v>
      </c>
      <c r="AX92" s="186">
        <f>ROUND(V92*$L92,2)</f>
        <v>9.0299999999999994</v>
      </c>
      <c r="AY92" s="199">
        <f>ROUND(W92*$L92,2)</f>
        <v>9.8699999999999992</v>
      </c>
      <c r="AZ92" s="186">
        <f>ROUND(X92*$L92,2)</f>
        <v>9.98</v>
      </c>
      <c r="BA92" s="186">
        <f>ROUND(Y92*$L92,2)</f>
        <v>10.5</v>
      </c>
      <c r="BB92" s="199">
        <f>ROUND(Z92*$L92,2)</f>
        <v>10.4</v>
      </c>
      <c r="BC92" s="186">
        <f>ROUND(AA92*$L92,2)</f>
        <v>9.98</v>
      </c>
      <c r="BD92" s="186">
        <f>ROUND(AB92*$L92,2)</f>
        <v>9.66</v>
      </c>
      <c r="BE92" s="199">
        <f>ROUND(AC92*$L92,2)</f>
        <v>9.35</v>
      </c>
      <c r="BF92" s="186">
        <f>ROUND(AD92*$L92,2)</f>
        <v>9.56</v>
      </c>
      <c r="BG92" s="186">
        <f>ROUND(AE92*$L92,2)</f>
        <v>8.82</v>
      </c>
      <c r="BH92" s="199">
        <f>ROUND(AF92*$L92,2)</f>
        <v>9.35</v>
      </c>
      <c r="BI92" s="186">
        <f>ROUND(AG92*$L92,2)</f>
        <v>8.61</v>
      </c>
      <c r="BJ92" s="190">
        <v>0.9</v>
      </c>
      <c r="BK92" s="194" t="str">
        <f t="shared" si="14"/>
        <v>A</v>
      </c>
    </row>
    <row r="93" spans="1:63" s="161" customFormat="1">
      <c r="A93" s="180" t="s">
        <v>889</v>
      </c>
      <c r="B93" s="181" t="s">
        <v>762</v>
      </c>
      <c r="C93" s="182">
        <v>250</v>
      </c>
      <c r="D93" s="182" t="s">
        <v>876</v>
      </c>
      <c r="E93" s="182" t="s">
        <v>769</v>
      </c>
      <c r="F93" s="182" t="s">
        <v>890</v>
      </c>
      <c r="G93" s="180" t="s">
        <v>759</v>
      </c>
      <c r="H93" s="181" t="s">
        <v>891</v>
      </c>
      <c r="I93" s="183">
        <v>39765</v>
      </c>
      <c r="J93" s="182" t="s">
        <v>760</v>
      </c>
      <c r="K93" s="183" t="s">
        <v>771</v>
      </c>
      <c r="L93" s="185">
        <v>7.81</v>
      </c>
      <c r="M93" s="188">
        <v>0.66</v>
      </c>
      <c r="N93" s="187">
        <v>0.69</v>
      </c>
      <c r="O93" s="188">
        <v>1.21</v>
      </c>
      <c r="P93" s="188">
        <v>1.38</v>
      </c>
      <c r="Q93" s="187">
        <v>1.47</v>
      </c>
      <c r="R93" s="188">
        <v>1.56</v>
      </c>
      <c r="S93" s="188">
        <v>2.2400000000000002</v>
      </c>
      <c r="T93" s="187">
        <v>2.56</v>
      </c>
      <c r="U93" s="188">
        <v>2.68</v>
      </c>
      <c r="V93" s="188">
        <v>2.75</v>
      </c>
      <c r="W93" s="187">
        <v>2.66</v>
      </c>
      <c r="X93" s="188">
        <v>2.62</v>
      </c>
      <c r="Y93" s="188">
        <v>2.4300000000000002</v>
      </c>
      <c r="Z93" s="187">
        <v>2.59</v>
      </c>
      <c r="AA93" s="188">
        <v>2.62</v>
      </c>
      <c r="AB93" s="188">
        <v>2.66</v>
      </c>
      <c r="AC93" s="187">
        <v>2.76</v>
      </c>
      <c r="AD93" s="188">
        <v>2.82</v>
      </c>
      <c r="AE93" s="188">
        <v>2.98</v>
      </c>
      <c r="AF93" s="187">
        <v>2.94</v>
      </c>
      <c r="AG93" s="188">
        <v>3.11</v>
      </c>
      <c r="AH93" s="190">
        <f t="shared" si="13"/>
        <v>2.633</v>
      </c>
      <c r="AI93" s="191">
        <v>1</v>
      </c>
      <c r="AJ93" s="192">
        <v>1</v>
      </c>
      <c r="AK93" s="192">
        <v>1</v>
      </c>
      <c r="AL93" s="192">
        <v>1</v>
      </c>
      <c r="AM93" s="192">
        <v>1</v>
      </c>
      <c r="AN93" s="193">
        <v>1</v>
      </c>
      <c r="AO93" s="186">
        <v>1.03</v>
      </c>
      <c r="AP93" s="199">
        <v>1.08</v>
      </c>
      <c r="AQ93" s="186">
        <v>1.9</v>
      </c>
      <c r="AR93" s="186">
        <v>2.16</v>
      </c>
      <c r="AS93" s="199">
        <v>2.2999999999999998</v>
      </c>
      <c r="AT93" s="186">
        <v>2.44</v>
      </c>
      <c r="AU93" s="186">
        <v>3.5</v>
      </c>
      <c r="AV93" s="199">
        <v>4</v>
      </c>
      <c r="AW93" s="186">
        <v>4.1900000000000004</v>
      </c>
      <c r="AX93" s="186">
        <v>4.3</v>
      </c>
      <c r="AY93" s="199">
        <v>4.16</v>
      </c>
      <c r="AZ93" s="186">
        <v>4.09</v>
      </c>
      <c r="BA93" s="186">
        <v>3.79</v>
      </c>
      <c r="BB93" s="199">
        <v>4.05</v>
      </c>
      <c r="BC93" s="186">
        <v>4.0999999999999996</v>
      </c>
      <c r="BD93" s="186">
        <v>4.16</v>
      </c>
      <c r="BE93" s="199">
        <v>4.3099999999999996</v>
      </c>
      <c r="BF93" s="186">
        <v>4.4000000000000004</v>
      </c>
      <c r="BG93" s="186">
        <v>4.66</v>
      </c>
      <c r="BH93" s="199">
        <v>4.5999999999999996</v>
      </c>
      <c r="BI93" s="186">
        <v>4.8600000000000003</v>
      </c>
      <c r="BJ93" s="190">
        <v>1</v>
      </c>
      <c r="BK93" s="194" t="str">
        <f t="shared" si="14"/>
        <v>A</v>
      </c>
    </row>
    <row r="94" spans="1:63" s="161" customFormat="1">
      <c r="A94" s="180" t="s">
        <v>889</v>
      </c>
      <c r="B94" s="181" t="s">
        <v>762</v>
      </c>
      <c r="C94" s="182">
        <v>250</v>
      </c>
      <c r="D94" s="182" t="s">
        <v>876</v>
      </c>
      <c r="E94" s="182" t="s">
        <v>769</v>
      </c>
      <c r="F94" s="182" t="s">
        <v>892</v>
      </c>
      <c r="G94" s="180" t="s">
        <v>759</v>
      </c>
      <c r="H94" s="181" t="s">
        <v>891</v>
      </c>
      <c r="I94" s="183">
        <v>39765</v>
      </c>
      <c r="J94" s="182" t="s">
        <v>760</v>
      </c>
      <c r="K94" s="183" t="s">
        <v>771</v>
      </c>
      <c r="L94" s="185">
        <v>9.3800000000000008</v>
      </c>
      <c r="M94" s="188">
        <v>0.24</v>
      </c>
      <c r="N94" s="187">
        <v>0.42</v>
      </c>
      <c r="O94" s="188">
        <v>0.64</v>
      </c>
      <c r="P94" s="188">
        <v>0.78</v>
      </c>
      <c r="Q94" s="187">
        <v>0.89</v>
      </c>
      <c r="R94" s="188">
        <v>1.0900000000000001</v>
      </c>
      <c r="S94" s="188">
        <v>1.43</v>
      </c>
      <c r="T94" s="187">
        <v>1.72</v>
      </c>
      <c r="U94" s="188">
        <v>2.08</v>
      </c>
      <c r="V94" s="188">
        <v>2.08</v>
      </c>
      <c r="W94" s="187">
        <v>2.25</v>
      </c>
      <c r="X94" s="188">
        <v>2.14</v>
      </c>
      <c r="Y94" s="188">
        <v>2.02</v>
      </c>
      <c r="Z94" s="187">
        <v>2.02</v>
      </c>
      <c r="AA94" s="188">
        <v>1.9</v>
      </c>
      <c r="AB94" s="188">
        <v>2.12</v>
      </c>
      <c r="AC94" s="187">
        <v>2.0699999999999998</v>
      </c>
      <c r="AD94" s="188">
        <v>2.0499999999999998</v>
      </c>
      <c r="AE94" s="188">
        <v>2.11</v>
      </c>
      <c r="AF94" s="187">
        <v>2.12</v>
      </c>
      <c r="AG94" s="188">
        <v>1.98</v>
      </c>
      <c r="AH94" s="190">
        <f t="shared" si="13"/>
        <v>2.04</v>
      </c>
      <c r="AI94" s="191">
        <v>0.9</v>
      </c>
      <c r="AJ94" s="192">
        <v>1</v>
      </c>
      <c r="AK94" s="192">
        <v>1</v>
      </c>
      <c r="AL94" s="192">
        <v>1</v>
      </c>
      <c r="AM94" s="192">
        <v>1</v>
      </c>
      <c r="AN94" s="193">
        <v>1</v>
      </c>
      <c r="AO94" s="186">
        <v>0.74</v>
      </c>
      <c r="AP94" s="199">
        <v>1.3</v>
      </c>
      <c r="AQ94" s="186">
        <v>2.0099999999999998</v>
      </c>
      <c r="AR94" s="186">
        <v>2.4500000000000002</v>
      </c>
      <c r="AS94" s="199">
        <v>2.78</v>
      </c>
      <c r="AT94" s="186">
        <v>3.41</v>
      </c>
      <c r="AU94" s="186">
        <v>4.47</v>
      </c>
      <c r="AV94" s="199">
        <v>5.38</v>
      </c>
      <c r="AW94" s="186">
        <v>6.51</v>
      </c>
      <c r="AX94" s="186">
        <v>6.51</v>
      </c>
      <c r="AY94" s="199">
        <v>7.03</v>
      </c>
      <c r="AZ94" s="186">
        <v>6.69</v>
      </c>
      <c r="BA94" s="186">
        <v>6.32</v>
      </c>
      <c r="BB94" s="199">
        <v>6.31</v>
      </c>
      <c r="BC94" s="186">
        <v>5.95</v>
      </c>
      <c r="BD94" s="186">
        <v>6.64</v>
      </c>
      <c r="BE94" s="199">
        <v>6.48</v>
      </c>
      <c r="BF94" s="186">
        <v>6.4</v>
      </c>
      <c r="BG94" s="186">
        <v>6.59</v>
      </c>
      <c r="BH94" s="199">
        <v>6.62</v>
      </c>
      <c r="BI94" s="186">
        <v>6.19</v>
      </c>
      <c r="BJ94" s="190">
        <v>1</v>
      </c>
      <c r="BK94" s="194" t="str">
        <f t="shared" si="14"/>
        <v>A</v>
      </c>
    </row>
    <row r="95" spans="1:63" s="161" customFormat="1">
      <c r="A95" s="180" t="s">
        <v>889</v>
      </c>
      <c r="B95" s="181" t="s">
        <v>762</v>
      </c>
      <c r="C95" s="182">
        <v>250</v>
      </c>
      <c r="D95" s="182" t="s">
        <v>876</v>
      </c>
      <c r="E95" s="182" t="s">
        <v>769</v>
      </c>
      <c r="F95" s="182" t="s">
        <v>893</v>
      </c>
      <c r="G95" s="180" t="s">
        <v>759</v>
      </c>
      <c r="H95" s="181" t="s">
        <v>891</v>
      </c>
      <c r="I95" s="183">
        <v>39765</v>
      </c>
      <c r="J95" s="182" t="s">
        <v>760</v>
      </c>
      <c r="K95" s="183" t="s">
        <v>771</v>
      </c>
      <c r="L95" s="185">
        <v>11.25</v>
      </c>
      <c r="M95" s="188">
        <v>0.12</v>
      </c>
      <c r="N95" s="187">
        <v>0.26</v>
      </c>
      <c r="O95" s="188">
        <v>0.52</v>
      </c>
      <c r="P95" s="188">
        <v>0.7</v>
      </c>
      <c r="Q95" s="187">
        <v>0.72</v>
      </c>
      <c r="R95" s="188">
        <v>0.86</v>
      </c>
      <c r="S95" s="188">
        <v>1.33</v>
      </c>
      <c r="T95" s="187">
        <v>1.59</v>
      </c>
      <c r="U95" s="188">
        <v>1.86</v>
      </c>
      <c r="V95" s="188">
        <v>1.82</v>
      </c>
      <c r="W95" s="187">
        <v>1.91</v>
      </c>
      <c r="X95" s="188">
        <v>1.83</v>
      </c>
      <c r="Y95" s="188">
        <v>1.93</v>
      </c>
      <c r="Z95" s="187">
        <v>1.78</v>
      </c>
      <c r="AA95" s="188">
        <v>1.74</v>
      </c>
      <c r="AB95" s="188">
        <v>1.77</v>
      </c>
      <c r="AC95" s="187">
        <v>1.78</v>
      </c>
      <c r="AD95" s="188">
        <v>1.78</v>
      </c>
      <c r="AE95" s="188">
        <v>1.67</v>
      </c>
      <c r="AF95" s="187">
        <v>1.7</v>
      </c>
      <c r="AG95" s="188">
        <v>1.78</v>
      </c>
      <c r="AH95" s="190">
        <f t="shared" si="13"/>
        <v>1.8010000000000002</v>
      </c>
      <c r="AI95" s="191">
        <v>0.75</v>
      </c>
      <c r="AJ95" s="192">
        <v>1</v>
      </c>
      <c r="AK95" s="192">
        <v>1</v>
      </c>
      <c r="AL95" s="192">
        <v>1</v>
      </c>
      <c r="AM95" s="192">
        <v>1</v>
      </c>
      <c r="AN95" s="193">
        <v>1</v>
      </c>
      <c r="AO95" s="186">
        <v>0.44</v>
      </c>
      <c r="AP95" s="199">
        <v>0.98</v>
      </c>
      <c r="AQ95" s="186">
        <v>1.96</v>
      </c>
      <c r="AR95" s="186">
        <v>2.63</v>
      </c>
      <c r="AS95" s="199">
        <v>2.72</v>
      </c>
      <c r="AT95" s="186">
        <v>3.23</v>
      </c>
      <c r="AU95" s="186">
        <v>4.9800000000000004</v>
      </c>
      <c r="AV95" s="199">
        <v>5.94</v>
      </c>
      <c r="AW95" s="186">
        <v>6.98</v>
      </c>
      <c r="AX95" s="186">
        <v>6.83</v>
      </c>
      <c r="AY95" s="199">
        <v>7.16</v>
      </c>
      <c r="AZ95" s="186">
        <v>6.86</v>
      </c>
      <c r="BA95" s="186">
        <v>7.24</v>
      </c>
      <c r="BB95" s="199">
        <v>6.68</v>
      </c>
      <c r="BC95" s="186">
        <v>6.54</v>
      </c>
      <c r="BD95" s="186">
        <v>6.64</v>
      </c>
      <c r="BE95" s="199">
        <v>6.67</v>
      </c>
      <c r="BF95" s="186">
        <v>6.69</v>
      </c>
      <c r="BG95" s="186">
        <v>6.28</v>
      </c>
      <c r="BH95" s="199">
        <v>6.39</v>
      </c>
      <c r="BI95" s="186">
        <v>6.71</v>
      </c>
      <c r="BJ95" s="190">
        <v>1</v>
      </c>
      <c r="BK95" s="194" t="str">
        <f t="shared" si="14"/>
        <v>A</v>
      </c>
    </row>
    <row r="96" spans="1:63" s="161" customFormat="1">
      <c r="A96" s="180" t="s">
        <v>889</v>
      </c>
      <c r="B96" s="181" t="s">
        <v>762</v>
      </c>
      <c r="C96" s="182">
        <v>250</v>
      </c>
      <c r="D96" s="182" t="s">
        <v>876</v>
      </c>
      <c r="E96" s="182" t="s">
        <v>769</v>
      </c>
      <c r="F96" s="182" t="s">
        <v>894</v>
      </c>
      <c r="G96" s="180" t="s">
        <v>759</v>
      </c>
      <c r="H96" s="181" t="s">
        <v>891</v>
      </c>
      <c r="I96" s="183">
        <v>39765</v>
      </c>
      <c r="J96" s="182" t="s">
        <v>760</v>
      </c>
      <c r="K96" s="183" t="s">
        <v>771</v>
      </c>
      <c r="L96" s="185">
        <v>8.75</v>
      </c>
      <c r="M96" s="188">
        <v>0.28999999999999998</v>
      </c>
      <c r="N96" s="187">
        <v>0.43</v>
      </c>
      <c r="O96" s="188">
        <v>0.46</v>
      </c>
      <c r="P96" s="188">
        <v>0.65</v>
      </c>
      <c r="Q96" s="187">
        <v>0.68</v>
      </c>
      <c r="R96" s="188">
        <v>0.76</v>
      </c>
      <c r="S96" s="188">
        <v>1.1499999999999999</v>
      </c>
      <c r="T96" s="187">
        <v>1.26</v>
      </c>
      <c r="U96" s="188">
        <v>1.66</v>
      </c>
      <c r="V96" s="188">
        <v>1.61</v>
      </c>
      <c r="W96" s="187">
        <v>1.66</v>
      </c>
      <c r="X96" s="188">
        <v>1.75</v>
      </c>
      <c r="Y96" s="188">
        <v>1.65</v>
      </c>
      <c r="Z96" s="187">
        <v>1.72</v>
      </c>
      <c r="AA96" s="188">
        <v>1.79</v>
      </c>
      <c r="AB96" s="188">
        <v>1.74</v>
      </c>
      <c r="AC96" s="187">
        <v>1.74</v>
      </c>
      <c r="AD96" s="188">
        <v>1.72</v>
      </c>
      <c r="AE96" s="188">
        <v>1.71</v>
      </c>
      <c r="AF96" s="187">
        <v>1.78</v>
      </c>
      <c r="AG96" s="188">
        <v>1.71</v>
      </c>
      <c r="AH96" s="190">
        <f t="shared" si="13"/>
        <v>1.6580000000000001</v>
      </c>
      <c r="AI96" s="191">
        <v>0.7</v>
      </c>
      <c r="AJ96" s="192">
        <v>1</v>
      </c>
      <c r="AK96" s="192">
        <v>1</v>
      </c>
      <c r="AL96" s="192">
        <v>1</v>
      </c>
      <c r="AM96" s="192">
        <v>1</v>
      </c>
      <c r="AN96" s="193">
        <v>1</v>
      </c>
      <c r="AO96" s="186">
        <v>1.26</v>
      </c>
      <c r="AP96" s="199">
        <v>1.87</v>
      </c>
      <c r="AQ96" s="186">
        <v>2.0299999999999998</v>
      </c>
      <c r="AR96" s="186">
        <v>2.84</v>
      </c>
      <c r="AS96" s="199">
        <v>2.98</v>
      </c>
      <c r="AT96" s="186">
        <v>3.35</v>
      </c>
      <c r="AU96" s="186">
        <v>5.05</v>
      </c>
      <c r="AV96" s="199">
        <v>5.52</v>
      </c>
      <c r="AW96" s="186">
        <v>7.27</v>
      </c>
      <c r="AX96" s="186">
        <v>7.04</v>
      </c>
      <c r="AY96" s="199">
        <v>7.25</v>
      </c>
      <c r="AZ96" s="186">
        <v>7.67</v>
      </c>
      <c r="BA96" s="186">
        <v>7.24</v>
      </c>
      <c r="BB96" s="199">
        <v>7.54</v>
      </c>
      <c r="BC96" s="186">
        <v>7.84</v>
      </c>
      <c r="BD96" s="186">
        <v>7.6</v>
      </c>
      <c r="BE96" s="199">
        <v>7.6</v>
      </c>
      <c r="BF96" s="186">
        <v>7.54</v>
      </c>
      <c r="BG96" s="186">
        <v>7.5</v>
      </c>
      <c r="BH96" s="199">
        <v>7.79</v>
      </c>
      <c r="BI96" s="186">
        <v>7.48</v>
      </c>
      <c r="BJ96" s="190">
        <v>1</v>
      </c>
      <c r="BK96" s="194" t="str">
        <f t="shared" si="14"/>
        <v>A</v>
      </c>
    </row>
    <row r="97" spans="1:63" s="161" customFormat="1">
      <c r="A97" s="180" t="s">
        <v>889</v>
      </c>
      <c r="B97" s="181" t="s">
        <v>762</v>
      </c>
      <c r="C97" s="182">
        <v>250</v>
      </c>
      <c r="D97" s="182" t="s">
        <v>876</v>
      </c>
      <c r="E97" s="182" t="s">
        <v>769</v>
      </c>
      <c r="F97" s="182" t="s">
        <v>895</v>
      </c>
      <c r="G97" s="180" t="s">
        <v>759</v>
      </c>
      <c r="H97" s="181" t="s">
        <v>891</v>
      </c>
      <c r="I97" s="183">
        <v>39765</v>
      </c>
      <c r="J97" s="182" t="s">
        <v>760</v>
      </c>
      <c r="K97" s="183" t="s">
        <v>771</v>
      </c>
      <c r="L97" s="185">
        <v>10</v>
      </c>
      <c r="M97" s="188">
        <v>0.18</v>
      </c>
      <c r="N97" s="187">
        <v>0.34</v>
      </c>
      <c r="O97" s="188">
        <v>0.39</v>
      </c>
      <c r="P97" s="188">
        <v>0.51</v>
      </c>
      <c r="Q97" s="187">
        <v>0.55000000000000004</v>
      </c>
      <c r="R97" s="188">
        <v>0.65</v>
      </c>
      <c r="S97" s="188">
        <v>1.07</v>
      </c>
      <c r="T97" s="187">
        <v>1.45</v>
      </c>
      <c r="U97" s="188">
        <v>1.55</v>
      </c>
      <c r="V97" s="188">
        <v>1.5</v>
      </c>
      <c r="W97" s="187">
        <v>1.42</v>
      </c>
      <c r="X97" s="188">
        <v>1.57</v>
      </c>
      <c r="Y97" s="188">
        <v>1.48</v>
      </c>
      <c r="Z97" s="187">
        <v>1.47</v>
      </c>
      <c r="AA97" s="188">
        <v>1.44</v>
      </c>
      <c r="AB97" s="188">
        <v>1.5</v>
      </c>
      <c r="AC97" s="187">
        <v>1.46</v>
      </c>
      <c r="AD97" s="188">
        <v>1.49</v>
      </c>
      <c r="AE97" s="188">
        <v>1.5</v>
      </c>
      <c r="AF97" s="187">
        <v>1.51</v>
      </c>
      <c r="AG97" s="188">
        <v>1.52</v>
      </c>
      <c r="AH97" s="190">
        <f t="shared" si="13"/>
        <v>1.484</v>
      </c>
      <c r="AI97" s="191">
        <v>0.55000000000000004</v>
      </c>
      <c r="AJ97" s="192">
        <v>1</v>
      </c>
      <c r="AK97" s="192">
        <v>1</v>
      </c>
      <c r="AL97" s="192">
        <v>1</v>
      </c>
      <c r="AM97" s="192">
        <v>1</v>
      </c>
      <c r="AN97" s="193">
        <v>1</v>
      </c>
      <c r="AO97" s="186">
        <v>0.9</v>
      </c>
      <c r="AP97" s="199">
        <v>1.7</v>
      </c>
      <c r="AQ97" s="186">
        <v>1.95</v>
      </c>
      <c r="AR97" s="186">
        <v>2.5499999999999998</v>
      </c>
      <c r="AS97" s="199">
        <v>2.74</v>
      </c>
      <c r="AT97" s="186">
        <v>3.26</v>
      </c>
      <c r="AU97" s="186">
        <v>5.35</v>
      </c>
      <c r="AV97" s="199">
        <v>7.24</v>
      </c>
      <c r="AW97" s="186">
        <v>7.77</v>
      </c>
      <c r="AX97" s="186">
        <v>7.49</v>
      </c>
      <c r="AY97" s="199">
        <v>7.17</v>
      </c>
      <c r="AZ97" s="186">
        <v>7.86</v>
      </c>
      <c r="BA97" s="186">
        <v>7.42</v>
      </c>
      <c r="BB97" s="199">
        <v>7.36</v>
      </c>
      <c r="BC97" s="186">
        <v>7.18</v>
      </c>
      <c r="BD97" s="186">
        <v>7.5</v>
      </c>
      <c r="BE97" s="199">
        <v>7.31</v>
      </c>
      <c r="BF97" s="186">
        <v>7.44</v>
      </c>
      <c r="BG97" s="186">
        <v>7.5</v>
      </c>
      <c r="BH97" s="199">
        <v>7.53</v>
      </c>
      <c r="BI97" s="186">
        <v>7.62</v>
      </c>
      <c r="BJ97" s="190">
        <v>1</v>
      </c>
      <c r="BK97" s="194" t="str">
        <f t="shared" si="14"/>
        <v>A</v>
      </c>
    </row>
    <row r="98" spans="1:63" s="161" customFormat="1">
      <c r="A98" s="180" t="s">
        <v>889</v>
      </c>
      <c r="B98" s="181" t="s">
        <v>762</v>
      </c>
      <c r="C98" s="182">
        <v>250</v>
      </c>
      <c r="D98" s="182" t="s">
        <v>876</v>
      </c>
      <c r="E98" s="182" t="s">
        <v>769</v>
      </c>
      <c r="F98" s="182" t="s">
        <v>896</v>
      </c>
      <c r="G98" s="180" t="s">
        <v>759</v>
      </c>
      <c r="H98" s="181" t="s">
        <v>891</v>
      </c>
      <c r="I98" s="183">
        <v>39765</v>
      </c>
      <c r="J98" s="182" t="s">
        <v>760</v>
      </c>
      <c r="K98" s="183" t="s">
        <v>771</v>
      </c>
      <c r="L98" s="185">
        <v>12.5</v>
      </c>
      <c r="M98" s="188">
        <v>0.18</v>
      </c>
      <c r="N98" s="187">
        <v>0.17</v>
      </c>
      <c r="O98" s="188">
        <v>0.33</v>
      </c>
      <c r="P98" s="188">
        <v>0.41</v>
      </c>
      <c r="Q98" s="187">
        <v>0.54</v>
      </c>
      <c r="R98" s="188">
        <v>0.55000000000000004</v>
      </c>
      <c r="S98" s="188">
        <v>0.9</v>
      </c>
      <c r="T98" s="187">
        <v>1.1399999999999999</v>
      </c>
      <c r="U98" s="188">
        <v>1.18</v>
      </c>
      <c r="V98" s="188">
        <v>1.1399999999999999</v>
      </c>
      <c r="W98" s="187">
        <v>1.1599999999999999</v>
      </c>
      <c r="X98" s="188">
        <v>1.3</v>
      </c>
      <c r="Y98" s="188">
        <v>1.23</v>
      </c>
      <c r="Z98" s="187">
        <v>1.31</v>
      </c>
      <c r="AA98" s="188">
        <v>1.1399999999999999</v>
      </c>
      <c r="AB98" s="188">
        <v>1.17</v>
      </c>
      <c r="AC98" s="187">
        <v>1.18</v>
      </c>
      <c r="AD98" s="188">
        <v>1.22</v>
      </c>
      <c r="AE98" s="188">
        <v>1.24</v>
      </c>
      <c r="AF98" s="187">
        <v>1.1499999999999999</v>
      </c>
      <c r="AG98" s="188">
        <v>1.2</v>
      </c>
      <c r="AH98" s="190">
        <f t="shared" si="13"/>
        <v>1.1950000000000001</v>
      </c>
      <c r="AI98" s="191">
        <v>0.5</v>
      </c>
      <c r="AJ98" s="192">
        <v>1</v>
      </c>
      <c r="AK98" s="192">
        <v>1</v>
      </c>
      <c r="AL98" s="192">
        <v>1</v>
      </c>
      <c r="AM98" s="192">
        <v>1</v>
      </c>
      <c r="AN98" s="193">
        <v>1</v>
      </c>
      <c r="AO98" s="186">
        <v>1.1200000000000001</v>
      </c>
      <c r="AP98" s="199">
        <v>1.04</v>
      </c>
      <c r="AQ98" s="186">
        <v>2.06</v>
      </c>
      <c r="AR98" s="186">
        <v>2.56</v>
      </c>
      <c r="AS98" s="199">
        <v>3.36</v>
      </c>
      <c r="AT98" s="186">
        <v>3.44</v>
      </c>
      <c r="AU98" s="186">
        <v>5.65</v>
      </c>
      <c r="AV98" s="199">
        <v>7.15</v>
      </c>
      <c r="AW98" s="186">
        <v>7.36</v>
      </c>
      <c r="AX98" s="186">
        <v>7.12</v>
      </c>
      <c r="AY98" s="199">
        <v>7.26</v>
      </c>
      <c r="AZ98" s="186">
        <v>8.16</v>
      </c>
      <c r="BA98" s="186">
        <v>7.68</v>
      </c>
      <c r="BB98" s="199">
        <v>8.2200000000000006</v>
      </c>
      <c r="BC98" s="186">
        <v>7.1</v>
      </c>
      <c r="BD98" s="186">
        <v>7.31</v>
      </c>
      <c r="BE98" s="199">
        <v>7.41</v>
      </c>
      <c r="BF98" s="186">
        <v>7.65</v>
      </c>
      <c r="BG98" s="186">
        <v>7.73</v>
      </c>
      <c r="BH98" s="199">
        <v>7.17</v>
      </c>
      <c r="BI98" s="186">
        <v>7.5</v>
      </c>
      <c r="BJ98" s="190">
        <v>1</v>
      </c>
      <c r="BK98" s="194" t="str">
        <f t="shared" si="14"/>
        <v>A</v>
      </c>
    </row>
    <row r="99" spans="1:63" s="161" customFormat="1">
      <c r="A99" s="180" t="s">
        <v>756</v>
      </c>
      <c r="B99" s="181" t="s">
        <v>762</v>
      </c>
      <c r="C99" s="182" t="s">
        <v>897</v>
      </c>
      <c r="D99" s="182" t="s">
        <v>757</v>
      </c>
      <c r="E99" s="182" t="s">
        <v>758</v>
      </c>
      <c r="F99" s="182">
        <v>100</v>
      </c>
      <c r="G99" s="180" t="s">
        <v>759</v>
      </c>
      <c r="H99" s="181" t="s">
        <v>898</v>
      </c>
      <c r="I99" s="183">
        <v>39906</v>
      </c>
      <c r="J99" s="182" t="s">
        <v>760</v>
      </c>
      <c r="K99" s="183" t="s">
        <v>761</v>
      </c>
      <c r="L99" s="185" t="s">
        <v>764</v>
      </c>
      <c r="M99" s="188">
        <v>0.04</v>
      </c>
      <c r="N99" s="187">
        <v>7.0000000000000007E-2</v>
      </c>
      <c r="O99" s="188">
        <v>0.1</v>
      </c>
      <c r="P99" s="188">
        <v>0.22</v>
      </c>
      <c r="Q99" s="187">
        <v>0.28000000000000003</v>
      </c>
      <c r="R99" s="188">
        <v>0.32</v>
      </c>
      <c r="S99" s="188">
        <v>0.51</v>
      </c>
      <c r="T99" s="187">
        <v>0.71</v>
      </c>
      <c r="U99" s="188">
        <v>0.97</v>
      </c>
      <c r="V99" s="188">
        <v>1.1499999999999999</v>
      </c>
      <c r="W99" s="187">
        <v>1.32</v>
      </c>
      <c r="X99" s="188">
        <v>1.34</v>
      </c>
      <c r="Y99" s="188">
        <v>1.33</v>
      </c>
      <c r="Z99" s="187">
        <v>1.24</v>
      </c>
      <c r="AA99" s="188">
        <v>1.22</v>
      </c>
      <c r="AB99" s="188">
        <v>1.21</v>
      </c>
      <c r="AC99" s="187">
        <v>1.2</v>
      </c>
      <c r="AD99" s="188">
        <v>1.18</v>
      </c>
      <c r="AE99" s="188">
        <v>1.0900000000000001</v>
      </c>
      <c r="AF99" s="187">
        <v>1.06</v>
      </c>
      <c r="AG99" s="188">
        <v>1.02</v>
      </c>
      <c r="AH99" s="190">
        <v>1.2790000000000001</v>
      </c>
      <c r="AI99" s="191">
        <v>0.25</v>
      </c>
      <c r="AJ99" s="192">
        <v>0.75</v>
      </c>
      <c r="AK99" s="192">
        <v>1</v>
      </c>
      <c r="AL99" s="192">
        <v>1</v>
      </c>
      <c r="AM99" s="192">
        <v>1</v>
      </c>
      <c r="AN99" s="193">
        <v>1</v>
      </c>
      <c r="AO99" s="186">
        <v>0.13</v>
      </c>
      <c r="AP99" s="199">
        <v>0.23</v>
      </c>
      <c r="AQ99" s="186">
        <v>0.31</v>
      </c>
      <c r="AR99" s="186">
        <v>0.68</v>
      </c>
      <c r="AS99" s="199">
        <v>0.87</v>
      </c>
      <c r="AT99" s="186">
        <v>1</v>
      </c>
      <c r="AU99" s="186">
        <v>1.58</v>
      </c>
      <c r="AV99" s="199">
        <v>2.21</v>
      </c>
      <c r="AW99" s="186">
        <v>3.04</v>
      </c>
      <c r="AX99" s="186">
        <v>3.58</v>
      </c>
      <c r="AY99" s="199">
        <v>4.1100000000000003</v>
      </c>
      <c r="AZ99" s="186">
        <v>4.2</v>
      </c>
      <c r="BA99" s="186">
        <v>4.1500000000000004</v>
      </c>
      <c r="BB99" s="199">
        <v>3.89</v>
      </c>
      <c r="BC99" s="186">
        <v>3.82</v>
      </c>
      <c r="BD99" s="186">
        <v>3.78</v>
      </c>
      <c r="BE99" s="199">
        <v>3.74</v>
      </c>
      <c r="BF99" s="186">
        <v>3.69</v>
      </c>
      <c r="BG99" s="186">
        <v>3.4</v>
      </c>
      <c r="BH99" s="199">
        <v>3.3</v>
      </c>
      <c r="BI99" s="186">
        <v>3.19</v>
      </c>
      <c r="BJ99" s="190">
        <v>1</v>
      </c>
      <c r="BK99" s="194" t="s">
        <v>57</v>
      </c>
    </row>
    <row r="100" spans="1:63" s="161" customFormat="1">
      <c r="A100" s="180" t="s">
        <v>756</v>
      </c>
      <c r="B100" s="181" t="s">
        <v>762</v>
      </c>
      <c r="C100" s="182" t="s">
        <v>897</v>
      </c>
      <c r="D100" s="182" t="s">
        <v>757</v>
      </c>
      <c r="E100" s="182" t="s">
        <v>758</v>
      </c>
      <c r="F100" s="182">
        <v>200</v>
      </c>
      <c r="G100" s="180" t="s">
        <v>759</v>
      </c>
      <c r="H100" s="181" t="s">
        <v>898</v>
      </c>
      <c r="I100" s="183">
        <v>39906</v>
      </c>
      <c r="J100" s="182" t="s">
        <v>760</v>
      </c>
      <c r="K100" s="183" t="s">
        <v>761</v>
      </c>
      <c r="L100" s="185" t="s">
        <v>764</v>
      </c>
      <c r="M100" s="188">
        <v>0.06</v>
      </c>
      <c r="N100" s="187">
        <v>0.09</v>
      </c>
      <c r="O100" s="188">
        <v>0.12</v>
      </c>
      <c r="P100" s="188">
        <v>0.17</v>
      </c>
      <c r="Q100" s="187">
        <v>0.31</v>
      </c>
      <c r="R100" s="188">
        <v>0.39</v>
      </c>
      <c r="S100" s="188">
        <v>0.59</v>
      </c>
      <c r="T100" s="187">
        <v>0.69</v>
      </c>
      <c r="U100" s="188">
        <v>0.96</v>
      </c>
      <c r="V100" s="188">
        <v>1.1499999999999999</v>
      </c>
      <c r="W100" s="187">
        <v>1.21</v>
      </c>
      <c r="X100" s="188">
        <v>1.22</v>
      </c>
      <c r="Y100" s="188">
        <v>1.29</v>
      </c>
      <c r="Z100" s="187">
        <v>1.32</v>
      </c>
      <c r="AA100" s="188">
        <v>1.34</v>
      </c>
      <c r="AB100" s="188">
        <v>1.28</v>
      </c>
      <c r="AC100" s="187">
        <v>1.21</v>
      </c>
      <c r="AD100" s="188">
        <v>1.17</v>
      </c>
      <c r="AE100" s="188">
        <v>1.18</v>
      </c>
      <c r="AF100" s="187">
        <v>1.1599999999999999</v>
      </c>
      <c r="AG100" s="188">
        <v>1.08</v>
      </c>
      <c r="AH100" s="190">
        <v>1.2790000000000001</v>
      </c>
      <c r="AI100" s="200">
        <v>0.3</v>
      </c>
      <c r="AJ100" s="192">
        <v>0.75</v>
      </c>
      <c r="AK100" s="192">
        <v>1</v>
      </c>
      <c r="AL100" s="192">
        <v>1</v>
      </c>
      <c r="AM100" s="192">
        <v>1</v>
      </c>
      <c r="AN100" s="193">
        <v>1</v>
      </c>
      <c r="AO100" s="186">
        <v>0.19</v>
      </c>
      <c r="AP100" s="199">
        <v>0.28000000000000003</v>
      </c>
      <c r="AQ100" s="186">
        <v>0.39</v>
      </c>
      <c r="AR100" s="186">
        <v>0.53</v>
      </c>
      <c r="AS100" s="199">
        <v>0.98</v>
      </c>
      <c r="AT100" s="186">
        <v>1.22</v>
      </c>
      <c r="AU100" s="186">
        <v>1.83</v>
      </c>
      <c r="AV100" s="199">
        <v>2.16</v>
      </c>
      <c r="AW100" s="186">
        <v>3</v>
      </c>
      <c r="AX100" s="186">
        <v>3.58</v>
      </c>
      <c r="AY100" s="199">
        <v>3.79</v>
      </c>
      <c r="AZ100" s="186">
        <v>3.81</v>
      </c>
      <c r="BA100" s="186">
        <v>4.0199999999999996</v>
      </c>
      <c r="BB100" s="199">
        <v>4.1100000000000003</v>
      </c>
      <c r="BC100" s="186">
        <v>4.18</v>
      </c>
      <c r="BD100" s="186">
        <v>3.99</v>
      </c>
      <c r="BE100" s="199">
        <v>3.78</v>
      </c>
      <c r="BF100" s="186">
        <v>3.67</v>
      </c>
      <c r="BG100" s="186">
        <v>3.7</v>
      </c>
      <c r="BH100" s="199">
        <v>3.62</v>
      </c>
      <c r="BI100" s="186">
        <v>3.39</v>
      </c>
      <c r="BJ100" s="190">
        <v>1</v>
      </c>
      <c r="BK100" s="194" t="s">
        <v>57</v>
      </c>
    </row>
    <row r="101" spans="1:63" s="161" customFormat="1">
      <c r="A101" s="180" t="s">
        <v>756</v>
      </c>
      <c r="B101" s="181" t="s">
        <v>762</v>
      </c>
      <c r="C101" s="182" t="s">
        <v>897</v>
      </c>
      <c r="D101" s="182" t="s">
        <v>757</v>
      </c>
      <c r="E101" s="182" t="s">
        <v>758</v>
      </c>
      <c r="F101" s="182">
        <v>300</v>
      </c>
      <c r="G101" s="180" t="s">
        <v>759</v>
      </c>
      <c r="H101" s="181" t="s">
        <v>898</v>
      </c>
      <c r="I101" s="183">
        <v>39906</v>
      </c>
      <c r="J101" s="182" t="s">
        <v>760</v>
      </c>
      <c r="K101" s="183" t="s">
        <v>761</v>
      </c>
      <c r="L101" s="185" t="s">
        <v>764</v>
      </c>
      <c r="M101" s="188">
        <v>0.04</v>
      </c>
      <c r="N101" s="187">
        <v>0.11</v>
      </c>
      <c r="O101" s="188">
        <v>0.15</v>
      </c>
      <c r="P101" s="188">
        <v>0.25</v>
      </c>
      <c r="Q101" s="187">
        <v>0.39</v>
      </c>
      <c r="R101" s="188">
        <v>0.49</v>
      </c>
      <c r="S101" s="188">
        <v>0.59</v>
      </c>
      <c r="T101" s="187">
        <v>0.71</v>
      </c>
      <c r="U101" s="188">
        <v>0.92</v>
      </c>
      <c r="V101" s="188">
        <v>1.03</v>
      </c>
      <c r="W101" s="187">
        <v>1.07</v>
      </c>
      <c r="X101" s="188">
        <v>1.17</v>
      </c>
      <c r="Y101" s="188">
        <v>1.26</v>
      </c>
      <c r="Z101" s="187">
        <v>1.36</v>
      </c>
      <c r="AA101" s="188">
        <v>1.43</v>
      </c>
      <c r="AB101" s="188">
        <v>1.4</v>
      </c>
      <c r="AC101" s="187">
        <v>1.35</v>
      </c>
      <c r="AD101" s="188">
        <v>1.34</v>
      </c>
      <c r="AE101" s="188">
        <v>1.31</v>
      </c>
      <c r="AF101" s="187">
        <v>1.22</v>
      </c>
      <c r="AG101" s="188">
        <v>1.2</v>
      </c>
      <c r="AH101" s="190">
        <v>1.2790000000000001</v>
      </c>
      <c r="AI101" s="200">
        <v>0.4</v>
      </c>
      <c r="AJ101" s="192">
        <v>0.75</v>
      </c>
      <c r="AK101" s="192">
        <v>1</v>
      </c>
      <c r="AL101" s="192">
        <v>1</v>
      </c>
      <c r="AM101" s="192">
        <v>1</v>
      </c>
      <c r="AN101" s="193">
        <v>1</v>
      </c>
      <c r="AO101" s="186">
        <v>0.12</v>
      </c>
      <c r="AP101" s="199">
        <v>0.31</v>
      </c>
      <c r="AQ101" s="186">
        <v>0.46</v>
      </c>
      <c r="AR101" s="186">
        <v>0.78</v>
      </c>
      <c r="AS101" s="199">
        <v>1.23</v>
      </c>
      <c r="AT101" s="186">
        <v>1.54</v>
      </c>
      <c r="AU101" s="186">
        <v>1.84</v>
      </c>
      <c r="AV101" s="199">
        <v>2.23</v>
      </c>
      <c r="AW101" s="186">
        <v>2.87</v>
      </c>
      <c r="AX101" s="186">
        <v>3.21</v>
      </c>
      <c r="AY101" s="199">
        <v>3.35</v>
      </c>
      <c r="AZ101" s="186">
        <v>3.67</v>
      </c>
      <c r="BA101" s="186">
        <v>3.93</v>
      </c>
      <c r="BB101" s="199">
        <v>4.24</v>
      </c>
      <c r="BC101" s="186">
        <v>4.4800000000000004</v>
      </c>
      <c r="BD101" s="186">
        <v>4.3600000000000003</v>
      </c>
      <c r="BE101" s="199">
        <v>4.21</v>
      </c>
      <c r="BF101" s="186">
        <v>4.1900000000000004</v>
      </c>
      <c r="BG101" s="186">
        <v>4.09</v>
      </c>
      <c r="BH101" s="199">
        <v>3.8</v>
      </c>
      <c r="BI101" s="186">
        <v>3.75</v>
      </c>
      <c r="BJ101" s="190">
        <v>1</v>
      </c>
      <c r="BK101" s="194" t="s">
        <v>57</v>
      </c>
    </row>
    <row r="102" spans="1:63" s="161" customFormat="1">
      <c r="A102" s="180" t="s">
        <v>899</v>
      </c>
      <c r="B102" s="181" t="s">
        <v>837</v>
      </c>
      <c r="C102" s="182">
        <v>60</v>
      </c>
      <c r="D102" s="182" t="s">
        <v>876</v>
      </c>
      <c r="E102" s="182" t="s">
        <v>758</v>
      </c>
      <c r="F102" s="182">
        <v>0</v>
      </c>
      <c r="G102" s="180" t="s">
        <v>759</v>
      </c>
      <c r="H102" s="181" t="s">
        <v>900</v>
      </c>
      <c r="I102" s="183">
        <v>40070</v>
      </c>
      <c r="J102" s="182"/>
      <c r="K102" s="183" t="s">
        <v>761</v>
      </c>
      <c r="L102" s="185">
        <v>10.94</v>
      </c>
      <c r="M102" s="188">
        <v>0.03</v>
      </c>
      <c r="N102" s="187">
        <v>0.01</v>
      </c>
      <c r="O102" s="188">
        <v>0.08</v>
      </c>
      <c r="P102" s="188">
        <v>0.27</v>
      </c>
      <c r="Q102" s="187">
        <v>0.31</v>
      </c>
      <c r="R102" s="188">
        <v>0.38</v>
      </c>
      <c r="S102" s="188">
        <v>0.63</v>
      </c>
      <c r="T102" s="187">
        <v>0.75</v>
      </c>
      <c r="U102" s="188">
        <v>0.84</v>
      </c>
      <c r="V102" s="188">
        <v>1.01</v>
      </c>
      <c r="W102" s="187">
        <v>1</v>
      </c>
      <c r="X102" s="188">
        <v>1.02</v>
      </c>
      <c r="Y102" s="188">
        <v>1.05</v>
      </c>
      <c r="Z102" s="187">
        <v>1.04</v>
      </c>
      <c r="AA102" s="188">
        <v>0.93</v>
      </c>
      <c r="AB102" s="188">
        <v>0.92</v>
      </c>
      <c r="AC102" s="187">
        <v>0.95</v>
      </c>
      <c r="AD102" s="188">
        <v>0.88</v>
      </c>
      <c r="AE102" s="188">
        <v>0.87</v>
      </c>
      <c r="AF102" s="187">
        <v>0.9</v>
      </c>
      <c r="AG102" s="188">
        <v>0.91</v>
      </c>
      <c r="AH102" s="190">
        <f t="shared" ref="AH102:AH110" si="15">AVERAGE(T102:AC102)</f>
        <v>0.95099999999999985</v>
      </c>
      <c r="AI102" s="200">
        <v>0.3</v>
      </c>
      <c r="AJ102" s="192">
        <v>0.75</v>
      </c>
      <c r="AK102" s="192">
        <v>1</v>
      </c>
      <c r="AL102" s="192">
        <v>1</v>
      </c>
      <c r="AM102" s="192">
        <v>0.9</v>
      </c>
      <c r="AN102" s="193">
        <v>0.9</v>
      </c>
      <c r="AO102" s="186">
        <f>ROUND(M102*$L102,2)</f>
        <v>0.33</v>
      </c>
      <c r="AP102" s="199">
        <f>ROUND(N102*$L102,2)</f>
        <v>0.11</v>
      </c>
      <c r="AQ102" s="186">
        <f>ROUND(O102*$L102,2)</f>
        <v>0.88</v>
      </c>
      <c r="AR102" s="186">
        <f>ROUND(P102*$L102,2)</f>
        <v>2.95</v>
      </c>
      <c r="AS102" s="199">
        <f>ROUND(Q102*$L102,2)</f>
        <v>3.39</v>
      </c>
      <c r="AT102" s="186">
        <f>ROUND(R102*$L102,2)</f>
        <v>4.16</v>
      </c>
      <c r="AU102" s="186">
        <f>ROUND(S102*$L102,2)</f>
        <v>6.89</v>
      </c>
      <c r="AV102" s="199">
        <f>ROUND(T102*$L102,2)</f>
        <v>8.2100000000000009</v>
      </c>
      <c r="AW102" s="186">
        <f>ROUND(U102*$L102,2)</f>
        <v>9.19</v>
      </c>
      <c r="AX102" s="186">
        <f>ROUND(V102*$L102,2)</f>
        <v>11.05</v>
      </c>
      <c r="AY102" s="199">
        <f>ROUND(W102*$L102,2)</f>
        <v>10.94</v>
      </c>
      <c r="AZ102" s="186">
        <f>ROUND(X102*$L102,2)</f>
        <v>11.16</v>
      </c>
      <c r="BA102" s="186">
        <f>ROUND(Y102*$L102,2)</f>
        <v>11.49</v>
      </c>
      <c r="BB102" s="199">
        <f>ROUND(Z102*$L102,2)</f>
        <v>11.38</v>
      </c>
      <c r="BC102" s="186">
        <f>ROUND(AA102*$L102,2)</f>
        <v>10.17</v>
      </c>
      <c r="BD102" s="186">
        <f>ROUND(AB102*$L102,2)</f>
        <v>10.06</v>
      </c>
      <c r="BE102" s="199">
        <f>ROUND(AC102*$L102,2)</f>
        <v>10.39</v>
      </c>
      <c r="BF102" s="186">
        <f>ROUND(AD102*$L102,2)</f>
        <v>9.6300000000000008</v>
      </c>
      <c r="BG102" s="186">
        <f>ROUND(AE102*$L102,2)</f>
        <v>9.52</v>
      </c>
      <c r="BH102" s="199">
        <f>ROUND(AF102*$L102,2)</f>
        <v>9.85</v>
      </c>
      <c r="BI102" s="186">
        <f>ROUND(AG102*$L102,2)</f>
        <v>9.9600000000000009</v>
      </c>
      <c r="BJ102" s="190">
        <v>0.95</v>
      </c>
      <c r="BK102" s="194" t="s">
        <v>57</v>
      </c>
    </row>
    <row r="103" spans="1:63" s="161" customFormat="1">
      <c r="A103" s="180" t="s">
        <v>902</v>
      </c>
      <c r="B103" s="181" t="s">
        <v>903</v>
      </c>
      <c r="C103" s="182">
        <v>50</v>
      </c>
      <c r="D103" s="182"/>
      <c r="E103" s="182" t="s">
        <v>769</v>
      </c>
      <c r="F103" s="182" t="s">
        <v>792</v>
      </c>
      <c r="G103" s="180" t="s">
        <v>759</v>
      </c>
      <c r="H103" s="181" t="s">
        <v>904</v>
      </c>
      <c r="I103" s="183">
        <v>40071</v>
      </c>
      <c r="J103" s="182" t="s">
        <v>772</v>
      </c>
      <c r="K103" s="183" t="s">
        <v>901</v>
      </c>
      <c r="L103" s="185">
        <v>10</v>
      </c>
      <c r="M103" s="188">
        <v>0.13</v>
      </c>
      <c r="N103" s="187">
        <v>0.05</v>
      </c>
      <c r="O103" s="188">
        <v>0.11</v>
      </c>
      <c r="P103" s="188">
        <v>0.18</v>
      </c>
      <c r="Q103" s="187">
        <v>0.28000000000000003</v>
      </c>
      <c r="R103" s="188">
        <v>0.33</v>
      </c>
      <c r="S103" s="188">
        <v>0.41</v>
      </c>
      <c r="T103" s="187">
        <v>0.69</v>
      </c>
      <c r="U103" s="188">
        <v>0.88</v>
      </c>
      <c r="V103" s="188">
        <v>1.01</v>
      </c>
      <c r="W103" s="187">
        <v>1.23</v>
      </c>
      <c r="X103" s="188">
        <v>1.42</v>
      </c>
      <c r="Y103" s="188">
        <v>1.42</v>
      </c>
      <c r="Z103" s="187">
        <v>1.53</v>
      </c>
      <c r="AA103" s="188">
        <v>1.49</v>
      </c>
      <c r="AB103" s="188">
        <v>1.51</v>
      </c>
      <c r="AC103" s="187">
        <v>1.4</v>
      </c>
      <c r="AD103" s="188">
        <v>1.23</v>
      </c>
      <c r="AE103" s="188">
        <v>1.1000000000000001</v>
      </c>
      <c r="AF103" s="187">
        <v>0.94</v>
      </c>
      <c r="AG103" s="188">
        <v>0.91</v>
      </c>
      <c r="AH103" s="190">
        <f t="shared" si="15"/>
        <v>1.258</v>
      </c>
      <c r="AI103" s="200">
        <v>0.25</v>
      </c>
      <c r="AJ103" s="192">
        <v>0.65</v>
      </c>
      <c r="AK103" s="192">
        <v>1</v>
      </c>
      <c r="AL103" s="192">
        <v>1</v>
      </c>
      <c r="AM103" s="192">
        <v>1</v>
      </c>
      <c r="AN103" s="193">
        <v>1</v>
      </c>
      <c r="AO103" s="186">
        <v>7.0000000000000007E-2</v>
      </c>
      <c r="AP103" s="199">
        <v>0.03</v>
      </c>
      <c r="AQ103" s="186">
        <v>0.06</v>
      </c>
      <c r="AR103" s="186">
        <v>0.09</v>
      </c>
      <c r="AS103" s="199">
        <v>0.14000000000000001</v>
      </c>
      <c r="AT103" s="186">
        <v>0.17</v>
      </c>
      <c r="AU103" s="186">
        <v>0.21</v>
      </c>
      <c r="AV103" s="199">
        <v>0.35</v>
      </c>
      <c r="AW103" s="186">
        <v>0.44</v>
      </c>
      <c r="AX103" s="186">
        <v>0.51</v>
      </c>
      <c r="AY103" s="199">
        <v>0.62</v>
      </c>
      <c r="AZ103" s="186">
        <v>0.71</v>
      </c>
      <c r="BA103" s="186">
        <v>0.71</v>
      </c>
      <c r="BB103" s="199">
        <v>0.77</v>
      </c>
      <c r="BC103" s="186">
        <v>0.75</v>
      </c>
      <c r="BD103" s="186">
        <v>0.76</v>
      </c>
      <c r="BE103" s="199">
        <v>0.7</v>
      </c>
      <c r="BF103" s="186">
        <v>0.62</v>
      </c>
      <c r="BG103" s="186">
        <v>0.55000000000000004</v>
      </c>
      <c r="BH103" s="199">
        <v>0.47</v>
      </c>
      <c r="BI103" s="186">
        <v>0.46</v>
      </c>
      <c r="BJ103" s="190">
        <v>0.95</v>
      </c>
      <c r="BK103" s="194" t="str">
        <f t="shared" ref="BK103:BK105" si="16">IF(BJ103&gt;=0.86,"A",IF(AND(BJ103&gt;0.76,BJ103&lt;=0.86),"B",IF(AND(BJ103&gt;0.56,BJ103&lt;=0.75),"C",IF(AND(BJ103&gt;0.26,BJ103&lt;=0.55),"D",IF(AND(BJ103&gt;=0.15,BJ103&lt;=0.25),"E",IF(AND(BJ103&gt;0,BJ103&lt;=0.1),"nicht klassifiziert",IF(BJ103="","nicht bewertet","")))))))</f>
        <v>A</v>
      </c>
    </row>
    <row r="104" spans="1:63" s="161" customFormat="1">
      <c r="A104" s="180" t="s">
        <v>902</v>
      </c>
      <c r="B104" s="181" t="s">
        <v>903</v>
      </c>
      <c r="C104" s="182">
        <v>50</v>
      </c>
      <c r="D104" s="182"/>
      <c r="E104" s="182" t="s">
        <v>769</v>
      </c>
      <c r="F104" s="182" t="s">
        <v>794</v>
      </c>
      <c r="G104" s="180" t="s">
        <v>759</v>
      </c>
      <c r="H104" s="181" t="s">
        <v>904</v>
      </c>
      <c r="I104" s="183">
        <v>40071</v>
      </c>
      <c r="J104" s="182" t="s">
        <v>772</v>
      </c>
      <c r="K104" s="183" t="s">
        <v>901</v>
      </c>
      <c r="L104" s="185">
        <v>10.5</v>
      </c>
      <c r="M104" s="188">
        <v>0.04</v>
      </c>
      <c r="N104" s="187">
        <v>0.02</v>
      </c>
      <c r="O104" s="188">
        <v>0.09</v>
      </c>
      <c r="P104" s="188">
        <v>0.14000000000000001</v>
      </c>
      <c r="Q104" s="187">
        <v>0.21</v>
      </c>
      <c r="R104" s="188">
        <v>0.24</v>
      </c>
      <c r="S104" s="188">
        <v>0.28999999999999998</v>
      </c>
      <c r="T104" s="187">
        <v>0.5</v>
      </c>
      <c r="U104" s="188">
        <v>0.66</v>
      </c>
      <c r="V104" s="188">
        <v>0.87</v>
      </c>
      <c r="W104" s="187">
        <v>1.07</v>
      </c>
      <c r="X104" s="188">
        <v>1.18</v>
      </c>
      <c r="Y104" s="188">
        <v>1.29</v>
      </c>
      <c r="Z104" s="187">
        <v>1.37</v>
      </c>
      <c r="AA104" s="188">
        <v>1.25</v>
      </c>
      <c r="AB104" s="188">
        <v>1.26</v>
      </c>
      <c r="AC104" s="187">
        <v>1.1100000000000001</v>
      </c>
      <c r="AD104" s="188">
        <v>0.95</v>
      </c>
      <c r="AE104" s="188">
        <v>0.86</v>
      </c>
      <c r="AF104" s="187">
        <v>0.71</v>
      </c>
      <c r="AG104" s="188">
        <v>0.6</v>
      </c>
      <c r="AH104" s="190">
        <f t="shared" si="15"/>
        <v>1.056</v>
      </c>
      <c r="AI104" s="200">
        <v>0.2</v>
      </c>
      <c r="AJ104" s="192">
        <v>0.5</v>
      </c>
      <c r="AK104" s="192">
        <v>1</v>
      </c>
      <c r="AL104" s="192">
        <v>1</v>
      </c>
      <c r="AM104" s="192">
        <v>1</v>
      </c>
      <c r="AN104" s="193">
        <v>0.7</v>
      </c>
      <c r="AO104" s="186">
        <v>0.03</v>
      </c>
      <c r="AP104" s="199">
        <v>0.02</v>
      </c>
      <c r="AQ104" s="186">
        <v>7.0000000000000007E-2</v>
      </c>
      <c r="AR104" s="186">
        <v>0.11</v>
      </c>
      <c r="AS104" s="199">
        <v>0.16</v>
      </c>
      <c r="AT104" s="186">
        <v>0.18</v>
      </c>
      <c r="AU104" s="186">
        <v>0.22</v>
      </c>
      <c r="AV104" s="199">
        <v>0.38</v>
      </c>
      <c r="AW104" s="186">
        <v>0.5</v>
      </c>
      <c r="AX104" s="186">
        <v>0.65</v>
      </c>
      <c r="AY104" s="199">
        <v>0.8</v>
      </c>
      <c r="AZ104" s="186">
        <v>0.89</v>
      </c>
      <c r="BA104" s="186">
        <v>0.97</v>
      </c>
      <c r="BB104" s="199">
        <v>1.03</v>
      </c>
      <c r="BC104" s="186">
        <v>0.94</v>
      </c>
      <c r="BD104" s="186">
        <v>0.95</v>
      </c>
      <c r="BE104" s="199">
        <v>0.83</v>
      </c>
      <c r="BF104" s="186">
        <v>0.71</v>
      </c>
      <c r="BG104" s="186">
        <v>0.65</v>
      </c>
      <c r="BH104" s="199">
        <v>0.53</v>
      </c>
      <c r="BI104" s="186">
        <v>0.45</v>
      </c>
      <c r="BJ104" s="190">
        <v>0.8</v>
      </c>
      <c r="BK104" s="194" t="str">
        <f t="shared" si="16"/>
        <v>B</v>
      </c>
    </row>
    <row r="105" spans="1:63" s="161" customFormat="1">
      <c r="A105" s="180" t="s">
        <v>902</v>
      </c>
      <c r="B105" s="181" t="s">
        <v>903</v>
      </c>
      <c r="C105" s="182">
        <v>50</v>
      </c>
      <c r="D105" s="182"/>
      <c r="E105" s="182" t="s">
        <v>769</v>
      </c>
      <c r="F105" s="182" t="s">
        <v>796</v>
      </c>
      <c r="G105" s="180" t="s">
        <v>759</v>
      </c>
      <c r="H105" s="181" t="s">
        <v>904</v>
      </c>
      <c r="I105" s="183">
        <v>40071</v>
      </c>
      <c r="J105" s="182" t="s">
        <v>772</v>
      </c>
      <c r="K105" s="183" t="s">
        <v>901</v>
      </c>
      <c r="L105" s="185">
        <v>10.8</v>
      </c>
      <c r="M105" s="188">
        <v>0.08</v>
      </c>
      <c r="N105" s="187">
        <v>0.02</v>
      </c>
      <c r="O105" s="188">
        <v>7.0000000000000007E-2</v>
      </c>
      <c r="P105" s="188">
        <v>0.09</v>
      </c>
      <c r="Q105" s="187">
        <v>0.19</v>
      </c>
      <c r="R105" s="188">
        <v>0.21</v>
      </c>
      <c r="S105" s="188">
        <v>0.28999999999999998</v>
      </c>
      <c r="T105" s="187">
        <v>0.42</v>
      </c>
      <c r="U105" s="188">
        <v>0.53</v>
      </c>
      <c r="V105" s="188">
        <v>0.77</v>
      </c>
      <c r="W105" s="187">
        <v>0.86</v>
      </c>
      <c r="X105" s="188">
        <v>0.96</v>
      </c>
      <c r="Y105" s="188">
        <v>1.1200000000000001</v>
      </c>
      <c r="Z105" s="187">
        <v>1.19</v>
      </c>
      <c r="AA105" s="188">
        <v>1.1599999999999999</v>
      </c>
      <c r="AB105" s="188">
        <v>1.05</v>
      </c>
      <c r="AC105" s="187">
        <v>0.96</v>
      </c>
      <c r="AD105" s="188">
        <v>0.8</v>
      </c>
      <c r="AE105" s="188">
        <v>0.7</v>
      </c>
      <c r="AF105" s="187">
        <v>0.6</v>
      </c>
      <c r="AG105" s="188">
        <v>0.46</v>
      </c>
      <c r="AH105" s="190">
        <f t="shared" si="15"/>
        <v>0.90199999999999991</v>
      </c>
      <c r="AI105" s="200">
        <v>0.15</v>
      </c>
      <c r="AJ105" s="192">
        <v>0.4</v>
      </c>
      <c r="AK105" s="192">
        <v>0.85</v>
      </c>
      <c r="AL105" s="192">
        <v>1</v>
      </c>
      <c r="AM105" s="192">
        <v>0.95</v>
      </c>
      <c r="AN105" s="193">
        <v>0.6</v>
      </c>
      <c r="AO105" s="186">
        <v>7.0000000000000007E-2</v>
      </c>
      <c r="AP105" s="199">
        <v>0.02</v>
      </c>
      <c r="AQ105" s="186">
        <v>0.06</v>
      </c>
      <c r="AR105" s="186">
        <v>0.08</v>
      </c>
      <c r="AS105" s="199">
        <v>0.17</v>
      </c>
      <c r="AT105" s="186">
        <v>0.19</v>
      </c>
      <c r="AU105" s="186">
        <v>0.26</v>
      </c>
      <c r="AV105" s="199">
        <v>0.38</v>
      </c>
      <c r="AW105" s="186">
        <v>0.48</v>
      </c>
      <c r="AX105" s="186">
        <v>0.69</v>
      </c>
      <c r="AY105" s="199">
        <v>0.77</v>
      </c>
      <c r="AZ105" s="186">
        <v>0.86</v>
      </c>
      <c r="BA105" s="186">
        <v>1.01</v>
      </c>
      <c r="BB105" s="199">
        <v>1.07</v>
      </c>
      <c r="BC105" s="186">
        <v>1.04</v>
      </c>
      <c r="BD105" s="186">
        <v>0.95</v>
      </c>
      <c r="BE105" s="199">
        <v>0.86</v>
      </c>
      <c r="BF105" s="186">
        <v>0.72</v>
      </c>
      <c r="BG105" s="186">
        <v>0.63</v>
      </c>
      <c r="BH105" s="199">
        <v>0.54</v>
      </c>
      <c r="BI105" s="186">
        <v>0.41</v>
      </c>
      <c r="BJ105" s="190">
        <v>0.7</v>
      </c>
      <c r="BK105" s="194" t="str">
        <f t="shared" si="16"/>
        <v>C</v>
      </c>
    </row>
    <row r="106" spans="1:63" s="161" customFormat="1">
      <c r="A106" s="180" t="s">
        <v>887</v>
      </c>
      <c r="B106" s="181" t="s">
        <v>884</v>
      </c>
      <c r="C106" s="182">
        <v>25</v>
      </c>
      <c r="D106" s="182" t="s">
        <v>876</v>
      </c>
      <c r="E106" s="182" t="s">
        <v>885</v>
      </c>
      <c r="F106" s="182">
        <v>0</v>
      </c>
      <c r="G106" s="180" t="s">
        <v>759</v>
      </c>
      <c r="H106" s="181" t="s">
        <v>905</v>
      </c>
      <c r="I106" s="183">
        <v>40576</v>
      </c>
      <c r="J106" s="182" t="s">
        <v>760</v>
      </c>
      <c r="K106" s="183" t="s">
        <v>771</v>
      </c>
      <c r="L106" s="185">
        <v>10.5</v>
      </c>
      <c r="M106" s="188">
        <v>0.05</v>
      </c>
      <c r="N106" s="187">
        <v>0.09</v>
      </c>
      <c r="O106" s="188">
        <v>0.15</v>
      </c>
      <c r="P106" s="188">
        <v>0.09</v>
      </c>
      <c r="Q106" s="187">
        <v>0.15</v>
      </c>
      <c r="R106" s="188">
        <v>0.17</v>
      </c>
      <c r="S106" s="188">
        <v>0.27</v>
      </c>
      <c r="T106" s="187">
        <v>0.34</v>
      </c>
      <c r="U106" s="188">
        <v>0.43</v>
      </c>
      <c r="V106" s="188">
        <v>0.49</v>
      </c>
      <c r="W106" s="187">
        <v>0.54</v>
      </c>
      <c r="X106" s="188">
        <v>0.65</v>
      </c>
      <c r="Y106" s="188">
        <v>0.72</v>
      </c>
      <c r="Z106" s="187">
        <v>0.8</v>
      </c>
      <c r="AA106" s="188">
        <v>0.85</v>
      </c>
      <c r="AB106" s="188">
        <v>0.89</v>
      </c>
      <c r="AC106" s="187">
        <v>0.85</v>
      </c>
      <c r="AD106" s="188">
        <v>0.83</v>
      </c>
      <c r="AE106" s="188">
        <v>0.81</v>
      </c>
      <c r="AF106" s="187">
        <v>0.79</v>
      </c>
      <c r="AG106" s="188">
        <v>0.76</v>
      </c>
      <c r="AH106" s="190">
        <f t="shared" si="15"/>
        <v>0.65599999999999992</v>
      </c>
      <c r="AI106" s="200">
        <v>0.15</v>
      </c>
      <c r="AJ106" s="192">
        <v>0.35</v>
      </c>
      <c r="AK106" s="192">
        <v>0.55000000000000004</v>
      </c>
      <c r="AL106" s="192">
        <v>0.8</v>
      </c>
      <c r="AM106" s="192">
        <v>0.85</v>
      </c>
      <c r="AN106" s="193">
        <v>0.8</v>
      </c>
      <c r="AO106" s="186">
        <f>ROUND(M106*$L106,2)</f>
        <v>0.53</v>
      </c>
      <c r="AP106" s="199">
        <f>ROUND(N106*$L106,2)</f>
        <v>0.95</v>
      </c>
      <c r="AQ106" s="186">
        <f>ROUND(O106*$L106,2)</f>
        <v>1.58</v>
      </c>
      <c r="AR106" s="186">
        <f>ROUND(P106*$L106,2)</f>
        <v>0.95</v>
      </c>
      <c r="AS106" s="199">
        <f>ROUND(Q106*$L106,2)</f>
        <v>1.58</v>
      </c>
      <c r="AT106" s="186">
        <f>ROUND(R106*$L106,2)</f>
        <v>1.79</v>
      </c>
      <c r="AU106" s="186">
        <f>ROUND(S106*$L106,2)</f>
        <v>2.84</v>
      </c>
      <c r="AV106" s="199">
        <f>ROUND(T106*$L106,2)</f>
        <v>3.57</v>
      </c>
      <c r="AW106" s="186">
        <f>ROUND(U106*$L106,2)</f>
        <v>4.5199999999999996</v>
      </c>
      <c r="AX106" s="186">
        <f>ROUND(V106*$L106,2)</f>
        <v>5.15</v>
      </c>
      <c r="AY106" s="199">
        <f>ROUND(W106*$L106,2)</f>
        <v>5.67</v>
      </c>
      <c r="AZ106" s="186">
        <f>ROUND(X106*$L106,2)</f>
        <v>6.83</v>
      </c>
      <c r="BA106" s="186">
        <f>ROUND(Y106*$L106,2)</f>
        <v>7.56</v>
      </c>
      <c r="BB106" s="199">
        <f>ROUND(Z106*$L106,2)</f>
        <v>8.4</v>
      </c>
      <c r="BC106" s="186">
        <f>ROUND(AA106*$L106,2)</f>
        <v>8.93</v>
      </c>
      <c r="BD106" s="186">
        <f>ROUND(AB106*$L106,2)</f>
        <v>9.35</v>
      </c>
      <c r="BE106" s="199">
        <f>ROUND(AC106*$L106,2)</f>
        <v>8.93</v>
      </c>
      <c r="BF106" s="186">
        <f>ROUND(AD106*$L106,2)</f>
        <v>8.7200000000000006</v>
      </c>
      <c r="BG106" s="186">
        <f>ROUND(AE106*$L106,2)</f>
        <v>8.51</v>
      </c>
      <c r="BH106" s="199">
        <f>ROUND(AF106*$L106,2)</f>
        <v>8.3000000000000007</v>
      </c>
      <c r="BI106" s="186">
        <f>ROUND(AG106*$L106,2)</f>
        <v>7.98</v>
      </c>
      <c r="BJ106" s="190">
        <v>0.6</v>
      </c>
      <c r="BK106" s="194" t="str">
        <f t="shared" ref="BK106:BK124" si="17">IF(BJ106&gt;=0.86,"A",IF(AND(BJ106&gt;0.76,BJ106&lt;=0.86),"B",IF(AND(BJ106&gt;0.56,BJ106&lt;=0.75),"C",IF(AND(BJ106&gt;0.26,BJ106&lt;=0.55),"D",IF(AND(BJ106&gt;=0.15,BJ106&lt;=0.25),"E",IF(AND(BJ106&gt;0,BJ106&lt;=0.1),"nicht klassifiziert",IF(BJ106="","nicht bewertet","")))))))</f>
        <v>C</v>
      </c>
    </row>
    <row r="107" spans="1:63" s="161" customFormat="1">
      <c r="A107" s="180" t="s">
        <v>888</v>
      </c>
      <c r="B107" s="181" t="s">
        <v>884</v>
      </c>
      <c r="C107" s="182">
        <v>25</v>
      </c>
      <c r="D107" s="182" t="s">
        <v>876</v>
      </c>
      <c r="E107" s="182" t="s">
        <v>885</v>
      </c>
      <c r="F107" s="182">
        <v>0</v>
      </c>
      <c r="G107" s="180" t="s">
        <v>759</v>
      </c>
      <c r="H107" s="181" t="s">
        <v>905</v>
      </c>
      <c r="I107" s="183">
        <v>40576</v>
      </c>
      <c r="J107" s="182" t="s">
        <v>760</v>
      </c>
      <c r="K107" s="183" t="s">
        <v>771</v>
      </c>
      <c r="L107" s="185">
        <v>10.5</v>
      </c>
      <c r="M107" s="188">
        <v>0.08</v>
      </c>
      <c r="N107" s="187">
        <v>0.06</v>
      </c>
      <c r="O107" s="188">
        <v>0.13</v>
      </c>
      <c r="P107" s="188">
        <v>0.09</v>
      </c>
      <c r="Q107" s="187">
        <v>0.14000000000000001</v>
      </c>
      <c r="R107" s="188">
        <v>0.19</v>
      </c>
      <c r="S107" s="188">
        <v>0.28999999999999998</v>
      </c>
      <c r="T107" s="187">
        <v>0.34</v>
      </c>
      <c r="U107" s="188">
        <v>0.42</v>
      </c>
      <c r="V107" s="188">
        <v>0.56999999999999995</v>
      </c>
      <c r="W107" s="187">
        <v>0.61</v>
      </c>
      <c r="X107" s="188">
        <v>0.73</v>
      </c>
      <c r="Y107" s="188">
        <v>0.78</v>
      </c>
      <c r="Z107" s="187">
        <v>0.85</v>
      </c>
      <c r="AA107" s="188">
        <v>0.93</v>
      </c>
      <c r="AB107" s="188">
        <v>0.88</v>
      </c>
      <c r="AC107" s="187">
        <v>0.88</v>
      </c>
      <c r="AD107" s="188">
        <v>0.88</v>
      </c>
      <c r="AE107" s="188">
        <v>0.83</v>
      </c>
      <c r="AF107" s="187">
        <v>0.83</v>
      </c>
      <c r="AG107" s="188">
        <v>0.76</v>
      </c>
      <c r="AH107" s="190">
        <f t="shared" si="15"/>
        <v>0.69899999999999995</v>
      </c>
      <c r="AI107" s="200">
        <v>0.15</v>
      </c>
      <c r="AJ107" s="192">
        <v>0.35</v>
      </c>
      <c r="AK107" s="192">
        <v>0.65</v>
      </c>
      <c r="AL107" s="192">
        <v>0.85</v>
      </c>
      <c r="AM107" s="192">
        <v>0.9</v>
      </c>
      <c r="AN107" s="193">
        <v>0.8</v>
      </c>
      <c r="AO107" s="186">
        <f>ROUND(M107*$L107,2)</f>
        <v>0.84</v>
      </c>
      <c r="AP107" s="199">
        <f>ROUND(N107*$L107,2)</f>
        <v>0.63</v>
      </c>
      <c r="AQ107" s="186">
        <f>ROUND(O107*$L107,2)</f>
        <v>1.37</v>
      </c>
      <c r="AR107" s="186">
        <f>ROUND(P107*$L107,2)</f>
        <v>0.95</v>
      </c>
      <c r="AS107" s="199">
        <f>ROUND(Q107*$L107,2)</f>
        <v>1.47</v>
      </c>
      <c r="AT107" s="186">
        <f>ROUND(R107*$L107,2)</f>
        <v>2</v>
      </c>
      <c r="AU107" s="186">
        <f>ROUND(S107*$L107,2)</f>
        <v>3.05</v>
      </c>
      <c r="AV107" s="199">
        <f>ROUND(T107*$L107,2)</f>
        <v>3.57</v>
      </c>
      <c r="AW107" s="186">
        <f>ROUND(U107*$L107,2)</f>
        <v>4.41</v>
      </c>
      <c r="AX107" s="186">
        <f>ROUND(V107*$L107,2)</f>
        <v>5.99</v>
      </c>
      <c r="AY107" s="199">
        <f>ROUND(W107*$L107,2)</f>
        <v>6.41</v>
      </c>
      <c r="AZ107" s="186">
        <f>ROUND(X107*$L107,2)</f>
        <v>7.67</v>
      </c>
      <c r="BA107" s="186">
        <f>ROUND(Y107*$L107,2)</f>
        <v>8.19</v>
      </c>
      <c r="BB107" s="199">
        <f>ROUND(Z107*$L107,2)</f>
        <v>8.93</v>
      </c>
      <c r="BC107" s="186">
        <f>ROUND(AA107*$L107,2)</f>
        <v>9.77</v>
      </c>
      <c r="BD107" s="186">
        <f>ROUND(AB107*$L107,2)</f>
        <v>9.24</v>
      </c>
      <c r="BE107" s="199">
        <f>ROUND(AC107*$L107,2)</f>
        <v>9.24</v>
      </c>
      <c r="BF107" s="186">
        <f>ROUND(AD107*$L107,2)</f>
        <v>9.24</v>
      </c>
      <c r="BG107" s="186">
        <f>ROUND(AE107*$L107,2)</f>
        <v>8.7200000000000006</v>
      </c>
      <c r="BH107" s="199">
        <f>ROUND(AF107*$L107,2)</f>
        <v>8.7200000000000006</v>
      </c>
      <c r="BI107" s="186">
        <f>ROUND(AG107*$L107,2)</f>
        <v>7.98</v>
      </c>
      <c r="BJ107" s="190">
        <v>0.65</v>
      </c>
      <c r="BK107" s="194" t="str">
        <f t="shared" si="17"/>
        <v>C</v>
      </c>
    </row>
    <row r="108" spans="1:63" s="161" customFormat="1">
      <c r="A108" s="180" t="s">
        <v>906</v>
      </c>
      <c r="B108" s="181" t="s">
        <v>907</v>
      </c>
      <c r="C108" s="182">
        <v>50</v>
      </c>
      <c r="D108" s="182" t="s">
        <v>820</v>
      </c>
      <c r="E108" s="182" t="s">
        <v>878</v>
      </c>
      <c r="F108" s="182" t="s">
        <v>856</v>
      </c>
      <c r="G108" s="180" t="s">
        <v>759</v>
      </c>
      <c r="H108" s="181" t="s">
        <v>908</v>
      </c>
      <c r="I108" s="183">
        <v>40925</v>
      </c>
      <c r="J108" s="182" t="s">
        <v>788</v>
      </c>
      <c r="K108" s="183" t="s">
        <v>909</v>
      </c>
      <c r="L108" s="185">
        <v>10.8</v>
      </c>
      <c r="M108" s="188">
        <v>7.0000000000000007E-2</v>
      </c>
      <c r="N108" s="187">
        <v>0.06</v>
      </c>
      <c r="O108" s="188">
        <v>0.08</v>
      </c>
      <c r="P108" s="188">
        <v>0.08</v>
      </c>
      <c r="Q108" s="187">
        <v>0.1</v>
      </c>
      <c r="R108" s="188">
        <v>0.16</v>
      </c>
      <c r="S108" s="188">
        <v>0.27</v>
      </c>
      <c r="T108" s="187">
        <v>0.37</v>
      </c>
      <c r="U108" s="188">
        <v>0.43</v>
      </c>
      <c r="V108" s="188">
        <v>0.56000000000000005</v>
      </c>
      <c r="W108" s="187">
        <v>0.65</v>
      </c>
      <c r="X108" s="188">
        <v>0.78</v>
      </c>
      <c r="Y108" s="188">
        <v>0.95</v>
      </c>
      <c r="Z108" s="187">
        <v>1.01</v>
      </c>
      <c r="AA108" s="188">
        <v>1.03</v>
      </c>
      <c r="AB108" s="188">
        <v>1.05</v>
      </c>
      <c r="AC108" s="187">
        <v>1.0900000000000001</v>
      </c>
      <c r="AD108" s="188">
        <v>1.05</v>
      </c>
      <c r="AE108" s="188">
        <v>1.06</v>
      </c>
      <c r="AF108" s="187">
        <v>1.03</v>
      </c>
      <c r="AG108" s="188">
        <v>1.04</v>
      </c>
      <c r="AH108" s="190">
        <f t="shared" si="15"/>
        <v>0.79200000000000004</v>
      </c>
      <c r="AI108" s="200">
        <v>0.1</v>
      </c>
      <c r="AJ108" s="192">
        <v>0.35</v>
      </c>
      <c r="AK108" s="192">
        <v>0.65</v>
      </c>
      <c r="AL108" s="192">
        <v>1</v>
      </c>
      <c r="AM108" s="192">
        <v>1</v>
      </c>
      <c r="AN108" s="193">
        <v>1</v>
      </c>
      <c r="AO108" s="186">
        <v>0.04</v>
      </c>
      <c r="AP108" s="199">
        <v>0.03</v>
      </c>
      <c r="AQ108" s="186">
        <v>0.05</v>
      </c>
      <c r="AR108" s="186">
        <v>0.04</v>
      </c>
      <c r="AS108" s="199">
        <v>0.05</v>
      </c>
      <c r="AT108" s="186">
        <v>0.08</v>
      </c>
      <c r="AU108" s="186">
        <v>0.14000000000000001</v>
      </c>
      <c r="AV108" s="199">
        <v>0.2</v>
      </c>
      <c r="AW108" s="186">
        <v>0.23</v>
      </c>
      <c r="AX108" s="186">
        <v>0.3</v>
      </c>
      <c r="AY108" s="199">
        <v>0.35</v>
      </c>
      <c r="AZ108" s="186">
        <v>0.42</v>
      </c>
      <c r="BA108" s="186">
        <v>0.52</v>
      </c>
      <c r="BB108" s="199">
        <v>0.55000000000000004</v>
      </c>
      <c r="BC108" s="186">
        <v>0.56000000000000005</v>
      </c>
      <c r="BD108" s="186">
        <v>0.56999999999999995</v>
      </c>
      <c r="BE108" s="199">
        <v>0.59</v>
      </c>
      <c r="BF108" s="186">
        <v>0.56999999999999995</v>
      </c>
      <c r="BG108" s="186">
        <v>0.56999999999999995</v>
      </c>
      <c r="BH108" s="199">
        <v>0.56000000000000005</v>
      </c>
      <c r="BI108" s="186">
        <v>0.56000000000000005</v>
      </c>
      <c r="BJ108" s="190">
        <v>0.65</v>
      </c>
      <c r="BK108" s="194" t="str">
        <f t="shared" si="17"/>
        <v>C</v>
      </c>
    </row>
    <row r="109" spans="1:63" s="161" customFormat="1">
      <c r="A109" s="180" t="s">
        <v>798</v>
      </c>
      <c r="B109" s="181" t="s">
        <v>907</v>
      </c>
      <c r="C109" s="182">
        <v>50</v>
      </c>
      <c r="D109" s="182" t="s">
        <v>820</v>
      </c>
      <c r="E109" s="182" t="s">
        <v>769</v>
      </c>
      <c r="F109" s="182" t="s">
        <v>857</v>
      </c>
      <c r="G109" s="180" t="s">
        <v>759</v>
      </c>
      <c r="H109" s="181" t="s">
        <v>908</v>
      </c>
      <c r="I109" s="183">
        <v>40925</v>
      </c>
      <c r="J109" s="182" t="s">
        <v>760</v>
      </c>
      <c r="K109" s="183" t="s">
        <v>771</v>
      </c>
      <c r="L109" s="185">
        <v>11.34</v>
      </c>
      <c r="M109" s="188">
        <v>0.06</v>
      </c>
      <c r="N109" s="187">
        <v>0.11</v>
      </c>
      <c r="O109" s="188">
        <v>0.11</v>
      </c>
      <c r="P109" s="188">
        <v>0.08</v>
      </c>
      <c r="Q109" s="187">
        <v>0.08</v>
      </c>
      <c r="R109" s="188">
        <v>0.14000000000000001</v>
      </c>
      <c r="S109" s="188">
        <v>0.18</v>
      </c>
      <c r="T109" s="187">
        <v>0.27</v>
      </c>
      <c r="U109" s="188">
        <v>0.28999999999999998</v>
      </c>
      <c r="V109" s="188">
        <v>0.36</v>
      </c>
      <c r="W109" s="187">
        <v>0.56000000000000005</v>
      </c>
      <c r="X109" s="188">
        <v>0.65</v>
      </c>
      <c r="Y109" s="188">
        <v>0.74</v>
      </c>
      <c r="Z109" s="187">
        <v>0.81</v>
      </c>
      <c r="AA109" s="188">
        <v>0.81</v>
      </c>
      <c r="AB109" s="188">
        <v>0.81</v>
      </c>
      <c r="AC109" s="187">
        <v>0.83</v>
      </c>
      <c r="AD109" s="188">
        <v>0.83</v>
      </c>
      <c r="AE109" s="188">
        <v>0.84</v>
      </c>
      <c r="AF109" s="187">
        <v>0.81</v>
      </c>
      <c r="AG109" s="188">
        <v>0.84</v>
      </c>
      <c r="AH109" s="190">
        <f t="shared" si="15"/>
        <v>0.6130000000000001</v>
      </c>
      <c r="AI109" s="200">
        <v>0.1</v>
      </c>
      <c r="AJ109" s="192">
        <v>0.25</v>
      </c>
      <c r="AK109" s="192">
        <v>0.5</v>
      </c>
      <c r="AL109" s="192">
        <v>0.8</v>
      </c>
      <c r="AM109" s="192">
        <v>0.8</v>
      </c>
      <c r="AN109" s="193">
        <v>0.85</v>
      </c>
      <c r="AO109" s="186">
        <v>0.05</v>
      </c>
      <c r="AP109" s="199">
        <v>0.09</v>
      </c>
      <c r="AQ109" s="186">
        <v>0.09</v>
      </c>
      <c r="AR109" s="186">
        <v>7.0000000000000007E-2</v>
      </c>
      <c r="AS109" s="199">
        <v>7.0000000000000007E-2</v>
      </c>
      <c r="AT109" s="186">
        <v>0.11</v>
      </c>
      <c r="AU109" s="186">
        <v>0.14000000000000001</v>
      </c>
      <c r="AV109" s="199">
        <v>0.22</v>
      </c>
      <c r="AW109" s="186">
        <v>0.24</v>
      </c>
      <c r="AX109" s="186">
        <v>0.28999999999999998</v>
      </c>
      <c r="AY109" s="199">
        <v>0.43</v>
      </c>
      <c r="AZ109" s="186">
        <v>0.52</v>
      </c>
      <c r="BA109" s="186">
        <v>0.6</v>
      </c>
      <c r="BB109" s="199">
        <v>0.65</v>
      </c>
      <c r="BC109" s="186">
        <v>0.66</v>
      </c>
      <c r="BD109" s="186">
        <v>0.66</v>
      </c>
      <c r="BE109" s="199">
        <v>0.67</v>
      </c>
      <c r="BF109" s="186">
        <v>0.67</v>
      </c>
      <c r="BG109" s="186">
        <v>0.68</v>
      </c>
      <c r="BH109" s="199">
        <v>0.65</v>
      </c>
      <c r="BI109" s="186">
        <v>0.68</v>
      </c>
      <c r="BJ109" s="190">
        <v>0.5</v>
      </c>
      <c r="BK109" s="194" t="str">
        <f t="shared" si="17"/>
        <v>D</v>
      </c>
    </row>
    <row r="110" spans="1:63" s="161" customFormat="1">
      <c r="A110" s="180" t="s">
        <v>798</v>
      </c>
      <c r="B110" s="181" t="s">
        <v>907</v>
      </c>
      <c r="C110" s="182">
        <v>50</v>
      </c>
      <c r="D110" s="182" t="s">
        <v>820</v>
      </c>
      <c r="E110" s="182" t="s">
        <v>769</v>
      </c>
      <c r="F110" s="182" t="s">
        <v>858</v>
      </c>
      <c r="G110" s="180" t="s">
        <v>759</v>
      </c>
      <c r="H110" s="181" t="s">
        <v>908</v>
      </c>
      <c r="I110" s="183">
        <v>40925</v>
      </c>
      <c r="J110" s="182" t="s">
        <v>760</v>
      </c>
      <c r="K110" s="183" t="s">
        <v>771</v>
      </c>
      <c r="L110" s="185">
        <v>11.66</v>
      </c>
      <c r="M110" s="188">
        <v>0.05</v>
      </c>
      <c r="N110" s="187">
        <v>0.06</v>
      </c>
      <c r="O110" s="188">
        <v>0.11</v>
      </c>
      <c r="P110" s="188">
        <v>0.08</v>
      </c>
      <c r="Q110" s="187">
        <v>0.11</v>
      </c>
      <c r="R110" s="188">
        <v>0.17</v>
      </c>
      <c r="S110" s="188">
        <v>0.17</v>
      </c>
      <c r="T110" s="187">
        <v>0.25</v>
      </c>
      <c r="U110" s="188">
        <v>0.26</v>
      </c>
      <c r="V110" s="188">
        <v>0.33</v>
      </c>
      <c r="W110" s="187">
        <v>0.44</v>
      </c>
      <c r="X110" s="188">
        <v>0.55000000000000004</v>
      </c>
      <c r="Y110" s="188">
        <v>0.62</v>
      </c>
      <c r="Z110" s="187">
        <v>0.71</v>
      </c>
      <c r="AA110" s="188">
        <v>0.75</v>
      </c>
      <c r="AB110" s="188">
        <v>0.74</v>
      </c>
      <c r="AC110" s="187">
        <v>0.72</v>
      </c>
      <c r="AD110" s="188">
        <v>0.71</v>
      </c>
      <c r="AE110" s="188">
        <v>0.69</v>
      </c>
      <c r="AF110" s="187">
        <v>0.69</v>
      </c>
      <c r="AG110" s="188">
        <v>0.69</v>
      </c>
      <c r="AH110" s="190">
        <f t="shared" si="15"/>
        <v>0.53700000000000003</v>
      </c>
      <c r="AI110" s="200">
        <v>0.1</v>
      </c>
      <c r="AJ110" s="192">
        <v>0.25</v>
      </c>
      <c r="AK110" s="192">
        <v>0.45</v>
      </c>
      <c r="AL110" s="192">
        <v>0.7</v>
      </c>
      <c r="AM110" s="192">
        <v>0.7</v>
      </c>
      <c r="AN110" s="193">
        <v>0.7</v>
      </c>
      <c r="AO110" s="186">
        <v>0.05</v>
      </c>
      <c r="AP110" s="199">
        <v>0.06</v>
      </c>
      <c r="AQ110" s="186">
        <v>0.11</v>
      </c>
      <c r="AR110" s="186">
        <v>0.08</v>
      </c>
      <c r="AS110" s="199">
        <v>0.11</v>
      </c>
      <c r="AT110" s="186">
        <v>0.16</v>
      </c>
      <c r="AU110" s="186">
        <v>0.16</v>
      </c>
      <c r="AV110" s="199">
        <v>0.24</v>
      </c>
      <c r="AW110" s="186">
        <v>0.25</v>
      </c>
      <c r="AX110" s="186">
        <v>0.32</v>
      </c>
      <c r="AY110" s="199">
        <v>0.43</v>
      </c>
      <c r="AZ110" s="186">
        <v>0.53</v>
      </c>
      <c r="BA110" s="186">
        <v>0.61</v>
      </c>
      <c r="BB110" s="199">
        <v>0.68</v>
      </c>
      <c r="BC110" s="186">
        <v>0.72</v>
      </c>
      <c r="BD110" s="186">
        <v>0.71</v>
      </c>
      <c r="BE110" s="199">
        <v>0.7</v>
      </c>
      <c r="BF110" s="186">
        <v>0.69</v>
      </c>
      <c r="BG110" s="186">
        <v>0.67</v>
      </c>
      <c r="BH110" s="199">
        <v>0.67</v>
      </c>
      <c r="BI110" s="186">
        <v>0.67</v>
      </c>
      <c r="BJ110" s="190">
        <v>0.5</v>
      </c>
      <c r="BK110" s="194" t="str">
        <f t="shared" si="17"/>
        <v>D</v>
      </c>
    </row>
    <row r="111" spans="1:63" s="161" customFormat="1" ht="24">
      <c r="A111" s="180" t="s">
        <v>910</v>
      </c>
      <c r="B111" s="181" t="s">
        <v>911</v>
      </c>
      <c r="C111" s="182">
        <v>20</v>
      </c>
      <c r="D111" s="182" t="s">
        <v>876</v>
      </c>
      <c r="E111" s="182" t="s">
        <v>912</v>
      </c>
      <c r="F111" s="182">
        <v>0</v>
      </c>
      <c r="G111" s="180" t="s">
        <v>759</v>
      </c>
      <c r="H111" s="181" t="s">
        <v>913</v>
      </c>
      <c r="I111" s="183">
        <v>40605</v>
      </c>
      <c r="J111" s="182" t="s">
        <v>760</v>
      </c>
      <c r="K111" s="183" t="s">
        <v>761</v>
      </c>
      <c r="L111" s="185">
        <v>12.5</v>
      </c>
      <c r="M111" s="188">
        <v>0.1</v>
      </c>
      <c r="N111" s="187">
        <v>0.06</v>
      </c>
      <c r="O111" s="188">
        <v>0.03</v>
      </c>
      <c r="P111" s="188">
        <v>0.04</v>
      </c>
      <c r="Q111" s="187">
        <v>0.06</v>
      </c>
      <c r="R111" s="188">
        <v>0.12</v>
      </c>
      <c r="S111" s="188">
        <v>0.25</v>
      </c>
      <c r="T111" s="187">
        <v>0.31</v>
      </c>
      <c r="U111" s="188">
        <v>0.46</v>
      </c>
      <c r="V111" s="188">
        <v>0.68</v>
      </c>
      <c r="W111" s="187">
        <v>0.81</v>
      </c>
      <c r="X111" s="188">
        <v>0.87</v>
      </c>
      <c r="Y111" s="188">
        <v>0.89</v>
      </c>
      <c r="Z111" s="187">
        <v>0.94</v>
      </c>
      <c r="AA111" s="188">
        <v>0.96</v>
      </c>
      <c r="AB111" s="188">
        <v>0.93</v>
      </c>
      <c r="AC111" s="187">
        <v>0.85</v>
      </c>
      <c r="AD111" s="188">
        <v>0.87</v>
      </c>
      <c r="AE111" s="188">
        <v>0.83</v>
      </c>
      <c r="AF111" s="187">
        <v>0.79</v>
      </c>
      <c r="AG111" s="188">
        <v>0.68</v>
      </c>
      <c r="AH111" s="190">
        <f t="shared" ref="AH111:AH124" si="18">AVERAGE(T111:AC111)</f>
        <v>0.77</v>
      </c>
      <c r="AI111" s="200">
        <v>0.05</v>
      </c>
      <c r="AJ111" s="192">
        <v>0.35</v>
      </c>
      <c r="AK111" s="192">
        <v>0.8</v>
      </c>
      <c r="AL111" s="192">
        <v>0.95</v>
      </c>
      <c r="AM111" s="192">
        <v>0.9</v>
      </c>
      <c r="AN111" s="193">
        <v>0.75</v>
      </c>
      <c r="AO111" s="186">
        <f>ROUND(M111*$L111,2)</f>
        <v>1.25</v>
      </c>
      <c r="AP111" s="199">
        <f>ROUND(N111*$L111,2)</f>
        <v>0.75</v>
      </c>
      <c r="AQ111" s="186">
        <f>ROUND(O111*$L111,2)</f>
        <v>0.38</v>
      </c>
      <c r="AR111" s="186">
        <f>ROUND(P111*$L111,2)</f>
        <v>0.5</v>
      </c>
      <c r="AS111" s="199">
        <f>ROUND(Q111*$L111,2)</f>
        <v>0.75</v>
      </c>
      <c r="AT111" s="186">
        <f>ROUND(R111*$L111,2)</f>
        <v>1.5</v>
      </c>
      <c r="AU111" s="186">
        <f>ROUND(S111*$L111,2)</f>
        <v>3.13</v>
      </c>
      <c r="AV111" s="199">
        <f>ROUND(T111*$L111,2)</f>
        <v>3.88</v>
      </c>
      <c r="AW111" s="186">
        <f>ROUND(U111*$L111,2)</f>
        <v>5.75</v>
      </c>
      <c r="AX111" s="186">
        <f>ROUND(V111*$L111,2)</f>
        <v>8.5</v>
      </c>
      <c r="AY111" s="199">
        <f>ROUND(W111*$L111,2)</f>
        <v>10.130000000000001</v>
      </c>
      <c r="AZ111" s="186">
        <f>ROUND(X111*$L111,2)</f>
        <v>10.88</v>
      </c>
      <c r="BA111" s="186">
        <f>ROUND(Y111*$L111,2)</f>
        <v>11.13</v>
      </c>
      <c r="BB111" s="199">
        <f>ROUND(Z111*$L111,2)</f>
        <v>11.75</v>
      </c>
      <c r="BC111" s="186">
        <f>ROUND(AA111*$L111,2)</f>
        <v>12</v>
      </c>
      <c r="BD111" s="186">
        <f>ROUND(AB111*$L111,2)</f>
        <v>11.63</v>
      </c>
      <c r="BE111" s="199">
        <f>ROUND(AC111*$L111,2)</f>
        <v>10.63</v>
      </c>
      <c r="BF111" s="186">
        <f>ROUND(AD111*$L111,2)</f>
        <v>10.88</v>
      </c>
      <c r="BG111" s="186">
        <f>ROUND(AE111*$L111,2)</f>
        <v>10.38</v>
      </c>
      <c r="BH111" s="199">
        <f>ROUND(AF111*$L111,2)</f>
        <v>9.8800000000000008</v>
      </c>
      <c r="BI111" s="186">
        <f>ROUND(AG111*$L111,2)</f>
        <v>8.5</v>
      </c>
      <c r="BJ111" s="190">
        <v>0.65</v>
      </c>
      <c r="BK111" s="194" t="str">
        <f t="shared" si="17"/>
        <v>C</v>
      </c>
    </row>
    <row r="112" spans="1:63" s="161" customFormat="1" ht="24">
      <c r="A112" s="180" t="s">
        <v>910</v>
      </c>
      <c r="B112" s="181" t="s">
        <v>911</v>
      </c>
      <c r="C112" s="182">
        <v>40</v>
      </c>
      <c r="D112" s="182" t="s">
        <v>876</v>
      </c>
      <c r="E112" s="182" t="s">
        <v>912</v>
      </c>
      <c r="F112" s="182">
        <v>0</v>
      </c>
      <c r="G112" s="180" t="s">
        <v>759</v>
      </c>
      <c r="H112" s="181" t="s">
        <v>913</v>
      </c>
      <c r="I112" s="183">
        <v>40605</v>
      </c>
      <c r="J112" s="182" t="s">
        <v>760</v>
      </c>
      <c r="K112" s="183" t="s">
        <v>761</v>
      </c>
      <c r="L112" s="185">
        <v>12.5</v>
      </c>
      <c r="M112" s="188">
        <v>0.08</v>
      </c>
      <c r="N112" s="187">
        <v>0.03</v>
      </c>
      <c r="O112" s="188">
        <v>7.0000000000000007E-2</v>
      </c>
      <c r="P112" s="188">
        <v>0.17</v>
      </c>
      <c r="Q112" s="187">
        <v>0.21</v>
      </c>
      <c r="R112" s="188">
        <v>0.35</v>
      </c>
      <c r="S112" s="188">
        <v>0.52</v>
      </c>
      <c r="T112" s="187">
        <v>0.63</v>
      </c>
      <c r="U112" s="188">
        <v>0.79</v>
      </c>
      <c r="V112" s="188">
        <v>0.94</v>
      </c>
      <c r="W112" s="187">
        <v>0.92</v>
      </c>
      <c r="X112" s="188">
        <v>0.95</v>
      </c>
      <c r="Y112" s="188">
        <v>0.97</v>
      </c>
      <c r="Z112" s="187">
        <v>0.93</v>
      </c>
      <c r="AA112" s="188">
        <v>0.95</v>
      </c>
      <c r="AB112" s="188">
        <v>0.92</v>
      </c>
      <c r="AC112" s="187">
        <v>0.9</v>
      </c>
      <c r="AD112" s="188">
        <v>0.87</v>
      </c>
      <c r="AE112" s="188">
        <v>0.87</v>
      </c>
      <c r="AF112" s="187">
        <v>0.85</v>
      </c>
      <c r="AG112" s="188">
        <v>0.78</v>
      </c>
      <c r="AH112" s="190">
        <f t="shared" si="18"/>
        <v>0.8899999999999999</v>
      </c>
      <c r="AI112" s="200">
        <v>0.25</v>
      </c>
      <c r="AJ112" s="192">
        <v>0.65</v>
      </c>
      <c r="AK112" s="192">
        <v>0.95</v>
      </c>
      <c r="AL112" s="192">
        <v>0.95</v>
      </c>
      <c r="AM112" s="192">
        <v>0.9</v>
      </c>
      <c r="AN112" s="193">
        <v>0.85</v>
      </c>
      <c r="AO112" s="186">
        <f>ROUND(M112*$L112,2)</f>
        <v>1</v>
      </c>
      <c r="AP112" s="199">
        <f>ROUND(N112*$L112,2)</f>
        <v>0.38</v>
      </c>
      <c r="AQ112" s="186">
        <f>ROUND(O112*$L112,2)</f>
        <v>0.88</v>
      </c>
      <c r="AR112" s="186">
        <f>ROUND(P112*$L112,2)</f>
        <v>2.13</v>
      </c>
      <c r="AS112" s="199">
        <f>ROUND(Q112*$L112,2)</f>
        <v>2.63</v>
      </c>
      <c r="AT112" s="186">
        <f>ROUND(R112*$L112,2)</f>
        <v>4.38</v>
      </c>
      <c r="AU112" s="186">
        <f>ROUND(S112*$L112,2)</f>
        <v>6.5</v>
      </c>
      <c r="AV112" s="199">
        <f>ROUND(T112*$L112,2)</f>
        <v>7.88</v>
      </c>
      <c r="AW112" s="186">
        <f>ROUND(U112*$L112,2)</f>
        <v>9.8800000000000008</v>
      </c>
      <c r="AX112" s="186">
        <f>ROUND(V112*$L112,2)</f>
        <v>11.75</v>
      </c>
      <c r="AY112" s="199">
        <f>ROUND(W112*$L112,2)</f>
        <v>11.5</v>
      </c>
      <c r="AZ112" s="186">
        <f>ROUND(X112*$L112,2)</f>
        <v>11.88</v>
      </c>
      <c r="BA112" s="186">
        <f>ROUND(Y112*$L112,2)</f>
        <v>12.13</v>
      </c>
      <c r="BB112" s="199">
        <f>ROUND(Z112*$L112,2)</f>
        <v>11.63</v>
      </c>
      <c r="BC112" s="186">
        <f>ROUND(AA112*$L112,2)</f>
        <v>11.88</v>
      </c>
      <c r="BD112" s="186">
        <f>ROUND(AB112*$L112,2)</f>
        <v>11.5</v>
      </c>
      <c r="BE112" s="199">
        <f>ROUND(AC112*$L112,2)</f>
        <v>11.25</v>
      </c>
      <c r="BF112" s="186">
        <f>ROUND(AD112*$L112,2)</f>
        <v>10.88</v>
      </c>
      <c r="BG112" s="186">
        <f>ROUND(AE112*$L112,2)</f>
        <v>10.88</v>
      </c>
      <c r="BH112" s="199">
        <f>ROUND(AF112*$L112,2)</f>
        <v>10.63</v>
      </c>
      <c r="BI112" s="186">
        <f>ROUND(AG112*$L112,2)</f>
        <v>9.75</v>
      </c>
      <c r="BJ112" s="190">
        <v>0.9</v>
      </c>
      <c r="BK112" s="194" t="str">
        <f t="shared" si="17"/>
        <v>A</v>
      </c>
    </row>
    <row r="113" spans="1:63" s="161" customFormat="1">
      <c r="A113" s="180" t="s">
        <v>910</v>
      </c>
      <c r="B113" s="181" t="s">
        <v>762</v>
      </c>
      <c r="C113" s="182">
        <v>20</v>
      </c>
      <c r="D113" s="182" t="s">
        <v>876</v>
      </c>
      <c r="E113" s="182" t="s">
        <v>912</v>
      </c>
      <c r="F113" s="182">
        <v>100</v>
      </c>
      <c r="G113" s="180" t="s">
        <v>759</v>
      </c>
      <c r="H113" s="181" t="s">
        <v>913</v>
      </c>
      <c r="I113" s="183">
        <v>40605</v>
      </c>
      <c r="J113" s="182" t="s">
        <v>760</v>
      </c>
      <c r="K113" s="183" t="s">
        <v>761</v>
      </c>
      <c r="L113" s="185">
        <v>12.5</v>
      </c>
      <c r="M113" s="188">
        <v>0.03</v>
      </c>
      <c r="N113" s="187">
        <v>0.05</v>
      </c>
      <c r="O113" s="188">
        <v>0.08</v>
      </c>
      <c r="P113" s="188">
        <v>0.09</v>
      </c>
      <c r="Q113" s="187">
        <v>0.22</v>
      </c>
      <c r="R113" s="188">
        <v>0.28000000000000003</v>
      </c>
      <c r="S113" s="188">
        <v>0.4</v>
      </c>
      <c r="T113" s="187">
        <v>0.48</v>
      </c>
      <c r="U113" s="188">
        <v>0.76</v>
      </c>
      <c r="V113" s="188">
        <v>1.0900000000000001</v>
      </c>
      <c r="W113" s="187">
        <v>1.02</v>
      </c>
      <c r="X113" s="188">
        <v>1</v>
      </c>
      <c r="Y113" s="188">
        <v>0.95</v>
      </c>
      <c r="Z113" s="187">
        <v>0.91</v>
      </c>
      <c r="AA113" s="188">
        <v>0.9</v>
      </c>
      <c r="AB113" s="188">
        <v>0.9</v>
      </c>
      <c r="AC113" s="187">
        <v>0.94</v>
      </c>
      <c r="AD113" s="188">
        <v>0.95</v>
      </c>
      <c r="AE113" s="188">
        <v>0.93</v>
      </c>
      <c r="AF113" s="187">
        <v>0.91</v>
      </c>
      <c r="AG113" s="188">
        <v>0.84</v>
      </c>
      <c r="AH113" s="190">
        <f t="shared" si="18"/>
        <v>0.89499999999999991</v>
      </c>
      <c r="AI113" s="200">
        <v>0.2</v>
      </c>
      <c r="AJ113" s="192">
        <v>0.55000000000000004</v>
      </c>
      <c r="AK113" s="192">
        <v>1</v>
      </c>
      <c r="AL113" s="192">
        <v>0.9</v>
      </c>
      <c r="AM113" s="192">
        <v>0.95</v>
      </c>
      <c r="AN113" s="193">
        <v>0.9</v>
      </c>
      <c r="AO113" s="186">
        <v>0.09</v>
      </c>
      <c r="AP113" s="199">
        <v>0.16</v>
      </c>
      <c r="AQ113" s="186">
        <v>0.25</v>
      </c>
      <c r="AR113" s="186">
        <v>0.28000000000000003</v>
      </c>
      <c r="AS113" s="199">
        <v>0.69</v>
      </c>
      <c r="AT113" s="186">
        <v>0.87</v>
      </c>
      <c r="AU113" s="186">
        <v>1.25</v>
      </c>
      <c r="AV113" s="199">
        <v>1.5</v>
      </c>
      <c r="AW113" s="186">
        <v>2.38</v>
      </c>
      <c r="AX113" s="186">
        <v>3.41</v>
      </c>
      <c r="AY113" s="199">
        <v>3.19</v>
      </c>
      <c r="AZ113" s="186">
        <v>3.13</v>
      </c>
      <c r="BA113" s="186">
        <v>2.97</v>
      </c>
      <c r="BB113" s="199">
        <v>2.85</v>
      </c>
      <c r="BC113" s="186">
        <v>2.82</v>
      </c>
      <c r="BD113" s="186">
        <v>2.81</v>
      </c>
      <c r="BE113" s="199">
        <v>2.94</v>
      </c>
      <c r="BF113" s="186">
        <v>2.97</v>
      </c>
      <c r="BG113" s="186">
        <v>2.91</v>
      </c>
      <c r="BH113" s="199">
        <v>2.85</v>
      </c>
      <c r="BI113" s="186">
        <v>2.63</v>
      </c>
      <c r="BJ113" s="190">
        <v>0.85</v>
      </c>
      <c r="BK113" s="194" t="str">
        <f t="shared" si="17"/>
        <v>B</v>
      </c>
    </row>
    <row r="114" spans="1:63" s="161" customFormat="1">
      <c r="A114" s="180" t="s">
        <v>910</v>
      </c>
      <c r="B114" s="181" t="s">
        <v>762</v>
      </c>
      <c r="C114" s="182">
        <v>20</v>
      </c>
      <c r="D114" s="182" t="s">
        <v>876</v>
      </c>
      <c r="E114" s="182" t="s">
        <v>912</v>
      </c>
      <c r="F114" s="182">
        <v>200</v>
      </c>
      <c r="G114" s="180" t="s">
        <v>759</v>
      </c>
      <c r="H114" s="181" t="s">
        <v>913</v>
      </c>
      <c r="I114" s="183">
        <v>40605</v>
      </c>
      <c r="J114" s="182" t="s">
        <v>760</v>
      </c>
      <c r="K114" s="183" t="s">
        <v>761</v>
      </c>
      <c r="L114" s="185">
        <v>12.5</v>
      </c>
      <c r="M114" s="188">
        <v>0.06</v>
      </c>
      <c r="N114" s="187">
        <v>0.09</v>
      </c>
      <c r="O114" s="188">
        <v>0.04</v>
      </c>
      <c r="P114" s="188">
        <v>0.1</v>
      </c>
      <c r="Q114" s="187">
        <v>0.23</v>
      </c>
      <c r="R114" s="188">
        <v>0.28999999999999998</v>
      </c>
      <c r="S114" s="188">
        <v>0.37</v>
      </c>
      <c r="T114" s="187">
        <v>0.41</v>
      </c>
      <c r="U114" s="188">
        <v>0.64</v>
      </c>
      <c r="V114" s="188">
        <v>0.9</v>
      </c>
      <c r="W114" s="187">
        <v>0.92</v>
      </c>
      <c r="X114" s="188">
        <v>1.05</v>
      </c>
      <c r="Y114" s="188">
        <v>1.18</v>
      </c>
      <c r="Z114" s="187">
        <v>1.1299999999999999</v>
      </c>
      <c r="AA114" s="188">
        <v>1.1100000000000001</v>
      </c>
      <c r="AB114" s="188">
        <v>1.04</v>
      </c>
      <c r="AC114" s="187">
        <v>1</v>
      </c>
      <c r="AD114" s="188">
        <v>0.99</v>
      </c>
      <c r="AE114" s="188">
        <v>1.02</v>
      </c>
      <c r="AF114" s="187">
        <v>0.97</v>
      </c>
      <c r="AG114" s="188">
        <v>0.91</v>
      </c>
      <c r="AH114" s="190">
        <f t="shared" si="18"/>
        <v>0.93799999999999994</v>
      </c>
      <c r="AI114" s="200">
        <v>0.2</v>
      </c>
      <c r="AJ114" s="192">
        <v>0.45</v>
      </c>
      <c r="AK114" s="192">
        <v>0.95</v>
      </c>
      <c r="AL114" s="192">
        <v>1</v>
      </c>
      <c r="AM114" s="192">
        <v>1</v>
      </c>
      <c r="AN114" s="193">
        <v>0.95</v>
      </c>
      <c r="AO114" s="186">
        <v>0.19</v>
      </c>
      <c r="AP114" s="199">
        <v>0.28000000000000003</v>
      </c>
      <c r="AQ114" s="186">
        <v>0.13</v>
      </c>
      <c r="AR114" s="186">
        <v>0.31</v>
      </c>
      <c r="AS114" s="199">
        <v>0.72</v>
      </c>
      <c r="AT114" s="186">
        <v>0.91</v>
      </c>
      <c r="AU114" s="186">
        <v>1.1599999999999999</v>
      </c>
      <c r="AV114" s="199">
        <v>1.28</v>
      </c>
      <c r="AW114" s="186">
        <v>2</v>
      </c>
      <c r="AX114" s="186">
        <v>2.81</v>
      </c>
      <c r="AY114" s="199">
        <v>2.88</v>
      </c>
      <c r="AZ114" s="186">
        <v>3.29</v>
      </c>
      <c r="BA114" s="186">
        <v>3.69</v>
      </c>
      <c r="BB114" s="199">
        <v>3.54</v>
      </c>
      <c r="BC114" s="186">
        <v>3.47</v>
      </c>
      <c r="BD114" s="186">
        <v>3.26</v>
      </c>
      <c r="BE114" s="199">
        <v>3.12</v>
      </c>
      <c r="BF114" s="186">
        <v>3.1</v>
      </c>
      <c r="BG114" s="186">
        <v>3.38</v>
      </c>
      <c r="BH114" s="199">
        <v>3.04</v>
      </c>
      <c r="BI114" s="186">
        <v>2.85</v>
      </c>
      <c r="BJ114" s="190">
        <v>0.75</v>
      </c>
      <c r="BK114" s="194" t="str">
        <f t="shared" si="17"/>
        <v>C</v>
      </c>
    </row>
    <row r="115" spans="1:63" s="161" customFormat="1">
      <c r="A115" s="180" t="s">
        <v>910</v>
      </c>
      <c r="B115" s="181" t="s">
        <v>762</v>
      </c>
      <c r="C115" s="182">
        <v>20</v>
      </c>
      <c r="D115" s="182" t="s">
        <v>876</v>
      </c>
      <c r="E115" s="182" t="s">
        <v>912</v>
      </c>
      <c r="F115" s="182">
        <v>300</v>
      </c>
      <c r="G115" s="180" t="s">
        <v>759</v>
      </c>
      <c r="H115" s="181" t="s">
        <v>913</v>
      </c>
      <c r="I115" s="183">
        <v>40605</v>
      </c>
      <c r="J115" s="182" t="s">
        <v>760</v>
      </c>
      <c r="K115" s="183" t="s">
        <v>761</v>
      </c>
      <c r="L115" s="185">
        <v>12.5</v>
      </c>
      <c r="M115" s="188">
        <v>0.04</v>
      </c>
      <c r="N115" s="187">
        <v>0.1</v>
      </c>
      <c r="O115" s="188">
        <v>0.08</v>
      </c>
      <c r="P115" s="188">
        <v>0.09</v>
      </c>
      <c r="Q115" s="187">
        <v>0.27</v>
      </c>
      <c r="R115" s="188">
        <v>0.28999999999999998</v>
      </c>
      <c r="S115" s="188">
        <v>0.38</v>
      </c>
      <c r="T115" s="187">
        <v>0.46</v>
      </c>
      <c r="U115" s="188">
        <v>0.61</v>
      </c>
      <c r="V115" s="188">
        <v>0.84</v>
      </c>
      <c r="W115" s="187">
        <v>0.9</v>
      </c>
      <c r="X115" s="188">
        <v>0.95</v>
      </c>
      <c r="Y115" s="188">
        <v>1.04</v>
      </c>
      <c r="Z115" s="187">
        <v>1.08</v>
      </c>
      <c r="AA115" s="188">
        <v>1.1399999999999999</v>
      </c>
      <c r="AB115" s="188">
        <v>1.2</v>
      </c>
      <c r="AC115" s="187">
        <v>1.1599999999999999</v>
      </c>
      <c r="AD115" s="188">
        <v>1.08</v>
      </c>
      <c r="AE115" s="188">
        <v>1.1000000000000001</v>
      </c>
      <c r="AF115" s="187">
        <v>1.05</v>
      </c>
      <c r="AG115" s="188">
        <v>0.97</v>
      </c>
      <c r="AH115" s="190">
        <f t="shared" si="18"/>
        <v>0.93799999999999994</v>
      </c>
      <c r="AI115" s="200">
        <v>0.2</v>
      </c>
      <c r="AJ115" s="192">
        <v>0.5</v>
      </c>
      <c r="AK115" s="192">
        <v>0.9</v>
      </c>
      <c r="AL115" s="192">
        <v>1</v>
      </c>
      <c r="AM115" s="192">
        <v>1</v>
      </c>
      <c r="AN115" s="193">
        <v>1</v>
      </c>
      <c r="AO115" s="186">
        <v>0.13</v>
      </c>
      <c r="AP115" s="199">
        <v>0.31</v>
      </c>
      <c r="AQ115" s="186">
        <v>0.25</v>
      </c>
      <c r="AR115" s="186">
        <v>0.28000000000000003</v>
      </c>
      <c r="AS115" s="199">
        <v>0.85</v>
      </c>
      <c r="AT115" s="186">
        <v>0.91</v>
      </c>
      <c r="AU115" s="186">
        <v>1.19</v>
      </c>
      <c r="AV115" s="199">
        <v>1.44</v>
      </c>
      <c r="AW115" s="186">
        <v>1.91</v>
      </c>
      <c r="AX115" s="186">
        <v>2.63</v>
      </c>
      <c r="AY115" s="199">
        <v>2.82</v>
      </c>
      <c r="AZ115" s="186">
        <v>2.97</v>
      </c>
      <c r="BA115" s="186">
        <v>3.26</v>
      </c>
      <c r="BB115" s="199">
        <v>3.38</v>
      </c>
      <c r="BC115" s="186">
        <v>3.57</v>
      </c>
      <c r="BD115" s="186">
        <v>3.76</v>
      </c>
      <c r="BE115" s="199">
        <v>3.63</v>
      </c>
      <c r="BF115" s="186">
        <v>3.38</v>
      </c>
      <c r="BG115" s="186">
        <v>3.44</v>
      </c>
      <c r="BH115" s="199">
        <v>3.29</v>
      </c>
      <c r="BI115" s="186">
        <v>3.04</v>
      </c>
      <c r="BJ115" s="190">
        <v>0.8</v>
      </c>
      <c r="BK115" s="194" t="str">
        <f t="shared" si="17"/>
        <v>B</v>
      </c>
    </row>
    <row r="116" spans="1:63" s="161" customFormat="1">
      <c r="A116" s="180" t="s">
        <v>910</v>
      </c>
      <c r="B116" s="181" t="s">
        <v>762</v>
      </c>
      <c r="C116" s="182">
        <v>40</v>
      </c>
      <c r="D116" s="182" t="s">
        <v>876</v>
      </c>
      <c r="E116" s="182" t="s">
        <v>912</v>
      </c>
      <c r="F116" s="182">
        <v>100</v>
      </c>
      <c r="G116" s="180" t="s">
        <v>759</v>
      </c>
      <c r="H116" s="181" t="s">
        <v>913</v>
      </c>
      <c r="I116" s="183">
        <v>40605</v>
      </c>
      <c r="J116" s="182" t="s">
        <v>760</v>
      </c>
      <c r="K116" s="183" t="s">
        <v>761</v>
      </c>
      <c r="L116" s="185">
        <v>12.5</v>
      </c>
      <c r="M116" s="188">
        <v>0.06</v>
      </c>
      <c r="N116" s="187">
        <v>0.09</v>
      </c>
      <c r="O116" s="188">
        <v>0.08</v>
      </c>
      <c r="P116" s="188">
        <v>0.09</v>
      </c>
      <c r="Q116" s="187">
        <v>0.21</v>
      </c>
      <c r="R116" s="188">
        <v>0.42</v>
      </c>
      <c r="S116" s="188">
        <v>0.68</v>
      </c>
      <c r="T116" s="187">
        <v>0.94</v>
      </c>
      <c r="U116" s="188">
        <v>1.1499999999999999</v>
      </c>
      <c r="V116" s="188">
        <v>1.3</v>
      </c>
      <c r="W116" s="187">
        <v>1.27</v>
      </c>
      <c r="X116" s="188">
        <v>1.18</v>
      </c>
      <c r="Y116" s="188">
        <v>1.1000000000000001</v>
      </c>
      <c r="Z116" s="187">
        <v>1.08</v>
      </c>
      <c r="AA116" s="188">
        <v>1</v>
      </c>
      <c r="AB116" s="188">
        <v>1.02</v>
      </c>
      <c r="AC116" s="187">
        <v>0.99</v>
      </c>
      <c r="AD116" s="188">
        <v>1.04</v>
      </c>
      <c r="AE116" s="188">
        <v>1.05</v>
      </c>
      <c r="AF116" s="187">
        <v>1.03</v>
      </c>
      <c r="AG116" s="188">
        <v>1</v>
      </c>
      <c r="AH116" s="190">
        <f t="shared" si="18"/>
        <v>1.103</v>
      </c>
      <c r="AI116" s="200">
        <v>0.25</v>
      </c>
      <c r="AJ116" s="192">
        <v>0.9</v>
      </c>
      <c r="AK116" s="192">
        <v>1</v>
      </c>
      <c r="AL116" s="192">
        <v>1</v>
      </c>
      <c r="AM116" s="192">
        <v>1</v>
      </c>
      <c r="AN116" s="193">
        <v>1</v>
      </c>
      <c r="AO116" s="186">
        <v>0.19</v>
      </c>
      <c r="AP116" s="199">
        <v>0.28999999999999998</v>
      </c>
      <c r="AQ116" s="186">
        <v>0.26</v>
      </c>
      <c r="AR116" s="186">
        <v>0.28000000000000003</v>
      </c>
      <c r="AS116" s="199">
        <v>0.66</v>
      </c>
      <c r="AT116" s="186">
        <v>1.31</v>
      </c>
      <c r="AU116" s="186">
        <v>2.13</v>
      </c>
      <c r="AV116" s="199">
        <v>2.94</v>
      </c>
      <c r="AW116" s="186">
        <v>3.6</v>
      </c>
      <c r="AX116" s="186">
        <v>4.07</v>
      </c>
      <c r="AY116" s="199">
        <v>3.98</v>
      </c>
      <c r="AZ116" s="186">
        <v>3.7</v>
      </c>
      <c r="BA116" s="186">
        <v>3.44</v>
      </c>
      <c r="BB116" s="199">
        <v>3.38</v>
      </c>
      <c r="BC116" s="186">
        <v>3.13</v>
      </c>
      <c r="BD116" s="186">
        <v>3.19</v>
      </c>
      <c r="BE116" s="199">
        <v>3.11</v>
      </c>
      <c r="BF116" s="186">
        <v>3.24</v>
      </c>
      <c r="BG116" s="186">
        <v>3.28</v>
      </c>
      <c r="BH116" s="199">
        <v>3.21</v>
      </c>
      <c r="BI116" s="186">
        <v>3.12</v>
      </c>
      <c r="BJ116" s="190">
        <v>1</v>
      </c>
      <c r="BK116" s="194" t="str">
        <f t="shared" si="17"/>
        <v>A</v>
      </c>
    </row>
    <row r="117" spans="1:63" s="161" customFormat="1">
      <c r="A117" s="180" t="s">
        <v>910</v>
      </c>
      <c r="B117" s="181" t="s">
        <v>762</v>
      </c>
      <c r="C117" s="182">
        <v>40</v>
      </c>
      <c r="D117" s="182" t="s">
        <v>876</v>
      </c>
      <c r="E117" s="182" t="s">
        <v>912</v>
      </c>
      <c r="F117" s="182">
        <v>200</v>
      </c>
      <c r="G117" s="180" t="s">
        <v>759</v>
      </c>
      <c r="H117" s="181" t="s">
        <v>913</v>
      </c>
      <c r="I117" s="183">
        <v>40605</v>
      </c>
      <c r="J117" s="182" t="s">
        <v>760</v>
      </c>
      <c r="K117" s="183" t="s">
        <v>761</v>
      </c>
      <c r="L117" s="185">
        <v>12.5</v>
      </c>
      <c r="M117" s="188">
        <v>0.08</v>
      </c>
      <c r="N117" s="187">
        <v>0.11</v>
      </c>
      <c r="O117" s="188">
        <v>0.13</v>
      </c>
      <c r="P117" s="188">
        <v>0.17</v>
      </c>
      <c r="Q117" s="187">
        <v>0.23</v>
      </c>
      <c r="R117" s="188">
        <v>0.41</v>
      </c>
      <c r="S117" s="188">
        <v>0.72</v>
      </c>
      <c r="T117" s="187">
        <v>0.89</v>
      </c>
      <c r="U117" s="188">
        <v>0.94</v>
      </c>
      <c r="V117" s="188">
        <v>1.0900000000000001</v>
      </c>
      <c r="W117" s="187">
        <v>1.1399999999999999</v>
      </c>
      <c r="X117" s="188">
        <v>1.25</v>
      </c>
      <c r="Y117" s="188">
        <v>1.32</v>
      </c>
      <c r="Z117" s="187">
        <v>1.3</v>
      </c>
      <c r="AA117" s="188">
        <v>1.24</v>
      </c>
      <c r="AB117" s="188">
        <v>1.2</v>
      </c>
      <c r="AC117" s="187">
        <v>1.21</v>
      </c>
      <c r="AD117" s="188">
        <v>1.18</v>
      </c>
      <c r="AE117" s="188">
        <v>1.1000000000000001</v>
      </c>
      <c r="AF117" s="187">
        <v>1.0900000000000001</v>
      </c>
      <c r="AG117" s="188">
        <v>1.03</v>
      </c>
      <c r="AH117" s="190">
        <f t="shared" si="18"/>
        <v>1.1579999999999999</v>
      </c>
      <c r="AI117" s="200">
        <v>0.25</v>
      </c>
      <c r="AJ117" s="192">
        <v>0.85</v>
      </c>
      <c r="AK117" s="192">
        <v>1</v>
      </c>
      <c r="AL117" s="192">
        <v>1</v>
      </c>
      <c r="AM117" s="192">
        <v>1</v>
      </c>
      <c r="AN117" s="193">
        <v>1</v>
      </c>
      <c r="AO117" s="186">
        <v>0.24</v>
      </c>
      <c r="AP117" s="199">
        <v>0.34</v>
      </c>
      <c r="AQ117" s="186">
        <v>0.4</v>
      </c>
      <c r="AR117" s="186">
        <v>0.53</v>
      </c>
      <c r="AS117" s="199">
        <v>0.72</v>
      </c>
      <c r="AT117" s="186">
        <v>1.27</v>
      </c>
      <c r="AU117" s="186">
        <v>2.2400000000000002</v>
      </c>
      <c r="AV117" s="199">
        <v>2.79</v>
      </c>
      <c r="AW117" s="186">
        <v>2.94</v>
      </c>
      <c r="AX117" s="186">
        <v>3.4</v>
      </c>
      <c r="AY117" s="199">
        <v>3.56</v>
      </c>
      <c r="AZ117" s="186">
        <v>3.9</v>
      </c>
      <c r="BA117" s="186">
        <v>4.13</v>
      </c>
      <c r="BB117" s="199">
        <v>4.07</v>
      </c>
      <c r="BC117" s="186">
        <v>3.88</v>
      </c>
      <c r="BD117" s="186">
        <v>3.76</v>
      </c>
      <c r="BE117" s="199">
        <v>3.79</v>
      </c>
      <c r="BF117" s="186">
        <v>3.68</v>
      </c>
      <c r="BG117" s="186">
        <v>3.43</v>
      </c>
      <c r="BH117" s="199">
        <v>3.41</v>
      </c>
      <c r="BI117" s="186">
        <v>3.22</v>
      </c>
      <c r="BJ117" s="190">
        <v>1</v>
      </c>
      <c r="BK117" s="194" t="str">
        <f t="shared" si="17"/>
        <v>A</v>
      </c>
    </row>
    <row r="118" spans="1:63" s="161" customFormat="1">
      <c r="A118" s="180" t="s">
        <v>910</v>
      </c>
      <c r="B118" s="181" t="s">
        <v>762</v>
      </c>
      <c r="C118" s="182">
        <v>40</v>
      </c>
      <c r="D118" s="182" t="s">
        <v>876</v>
      </c>
      <c r="E118" s="182" t="s">
        <v>912</v>
      </c>
      <c r="F118" s="182">
        <v>300</v>
      </c>
      <c r="G118" s="180" t="s">
        <v>759</v>
      </c>
      <c r="H118" s="181" t="s">
        <v>913</v>
      </c>
      <c r="I118" s="183">
        <v>40605</v>
      </c>
      <c r="J118" s="182" t="s">
        <v>760</v>
      </c>
      <c r="K118" s="183" t="s">
        <v>761</v>
      </c>
      <c r="L118" s="185">
        <v>12.5</v>
      </c>
      <c r="M118" s="188">
        <v>0.09</v>
      </c>
      <c r="N118" s="187">
        <v>0.14000000000000001</v>
      </c>
      <c r="O118" s="188">
        <v>0.11</v>
      </c>
      <c r="P118" s="188">
        <v>0.18</v>
      </c>
      <c r="Q118" s="187">
        <v>0.25</v>
      </c>
      <c r="R118" s="188">
        <v>0.4</v>
      </c>
      <c r="S118" s="188">
        <v>0.73</v>
      </c>
      <c r="T118" s="187">
        <v>0.86</v>
      </c>
      <c r="U118" s="188">
        <v>0.95</v>
      </c>
      <c r="V118" s="188">
        <v>1.04</v>
      </c>
      <c r="W118" s="187">
        <v>1.08</v>
      </c>
      <c r="X118" s="188">
        <v>1.1399999999999999</v>
      </c>
      <c r="Y118" s="188">
        <v>1.2</v>
      </c>
      <c r="Z118" s="187">
        <v>1.28</v>
      </c>
      <c r="AA118" s="188">
        <v>1.34</v>
      </c>
      <c r="AB118" s="188">
        <v>1.37</v>
      </c>
      <c r="AC118" s="187">
        <v>1.31</v>
      </c>
      <c r="AD118" s="188">
        <v>1.34</v>
      </c>
      <c r="AE118" s="188">
        <v>1.33</v>
      </c>
      <c r="AF118" s="187">
        <v>1.27</v>
      </c>
      <c r="AG118" s="188">
        <v>1.1499999999999999</v>
      </c>
      <c r="AH118" s="190">
        <f t="shared" si="18"/>
        <v>1.1570000000000003</v>
      </c>
      <c r="AI118" s="200">
        <v>0.3</v>
      </c>
      <c r="AJ118" s="192">
        <v>0.85</v>
      </c>
      <c r="AK118" s="192">
        <v>1</v>
      </c>
      <c r="AL118" s="192">
        <v>1</v>
      </c>
      <c r="AM118" s="192">
        <v>1</v>
      </c>
      <c r="AN118" s="193">
        <v>1</v>
      </c>
      <c r="AO118" s="186">
        <v>0.27</v>
      </c>
      <c r="AP118" s="199">
        <v>0.44</v>
      </c>
      <c r="AQ118" s="186">
        <v>0.34</v>
      </c>
      <c r="AR118" s="186">
        <v>0.55000000000000004</v>
      </c>
      <c r="AS118" s="199">
        <v>0.78</v>
      </c>
      <c r="AT118" s="186">
        <v>1.25</v>
      </c>
      <c r="AU118" s="186">
        <v>2.2799999999999998</v>
      </c>
      <c r="AV118" s="199">
        <v>2.69</v>
      </c>
      <c r="AW118" s="186">
        <v>2.97</v>
      </c>
      <c r="AX118" s="186">
        <v>3.26</v>
      </c>
      <c r="AY118" s="199">
        <v>3.38</v>
      </c>
      <c r="AZ118" s="186">
        <v>3.57</v>
      </c>
      <c r="BA118" s="186">
        <v>3.76</v>
      </c>
      <c r="BB118" s="199">
        <v>4.01</v>
      </c>
      <c r="BC118" s="186">
        <v>4.18</v>
      </c>
      <c r="BD118" s="186">
        <v>4.2699999999999996</v>
      </c>
      <c r="BE118" s="199">
        <v>4.0999999999999996</v>
      </c>
      <c r="BF118" s="186">
        <v>4.1900000000000004</v>
      </c>
      <c r="BG118" s="186">
        <v>4.17</v>
      </c>
      <c r="BH118" s="199">
        <v>3.98</v>
      </c>
      <c r="BI118" s="186">
        <v>3.59</v>
      </c>
      <c r="BJ118" s="190">
        <v>1</v>
      </c>
      <c r="BK118" s="194" t="str">
        <f t="shared" si="17"/>
        <v>A</v>
      </c>
    </row>
    <row r="119" spans="1:63" s="161" customFormat="1">
      <c r="A119" s="180" t="s">
        <v>805</v>
      </c>
      <c r="B119" s="181" t="s">
        <v>914</v>
      </c>
      <c r="C119" s="182" t="s">
        <v>802</v>
      </c>
      <c r="D119" s="182" t="s">
        <v>820</v>
      </c>
      <c r="E119" s="182" t="s">
        <v>769</v>
      </c>
      <c r="F119" s="182" t="s">
        <v>915</v>
      </c>
      <c r="G119" s="180" t="s">
        <v>759</v>
      </c>
      <c r="H119" s="181" t="s">
        <v>916</v>
      </c>
      <c r="I119" s="183">
        <v>41074</v>
      </c>
      <c r="J119" s="183" t="s">
        <v>760</v>
      </c>
      <c r="K119" s="183" t="s">
        <v>771</v>
      </c>
      <c r="L119" s="185">
        <v>11.88</v>
      </c>
      <c r="M119" s="188">
        <v>0.06</v>
      </c>
      <c r="N119" s="187">
        <v>0.08</v>
      </c>
      <c r="O119" s="188">
        <v>0.09</v>
      </c>
      <c r="P119" s="188">
        <v>0.13</v>
      </c>
      <c r="Q119" s="187">
        <v>0.15</v>
      </c>
      <c r="R119" s="188">
        <v>0.12</v>
      </c>
      <c r="S119" s="188">
        <v>0.15</v>
      </c>
      <c r="T119" s="187">
        <v>0.19</v>
      </c>
      <c r="U119" s="188">
        <v>0.24</v>
      </c>
      <c r="V119" s="188">
        <v>0.5</v>
      </c>
      <c r="W119" s="187">
        <v>0.61</v>
      </c>
      <c r="X119" s="188">
        <v>0.79</v>
      </c>
      <c r="Y119" s="188">
        <v>0.77</v>
      </c>
      <c r="Z119" s="187">
        <v>0.78</v>
      </c>
      <c r="AA119" s="188">
        <v>0.84</v>
      </c>
      <c r="AB119" s="188">
        <v>0.86</v>
      </c>
      <c r="AC119" s="187">
        <v>0.87</v>
      </c>
      <c r="AD119" s="188">
        <v>0.86</v>
      </c>
      <c r="AE119" s="188">
        <v>0.87</v>
      </c>
      <c r="AF119" s="187">
        <v>0.84</v>
      </c>
      <c r="AG119" s="188">
        <v>0.85</v>
      </c>
      <c r="AH119" s="190">
        <f t="shared" si="18"/>
        <v>0.64500000000000002</v>
      </c>
      <c r="AI119" s="200">
        <v>0.15</v>
      </c>
      <c r="AJ119" s="192">
        <v>0.2</v>
      </c>
      <c r="AK119" s="192">
        <v>0.65</v>
      </c>
      <c r="AL119" s="192">
        <v>0.8</v>
      </c>
      <c r="AM119" s="192">
        <v>0.85</v>
      </c>
      <c r="AN119" s="193">
        <v>0.85</v>
      </c>
      <c r="AO119" s="186">
        <v>0.71</v>
      </c>
      <c r="AP119" s="199">
        <v>0.95</v>
      </c>
      <c r="AQ119" s="186">
        <v>1.07</v>
      </c>
      <c r="AR119" s="186">
        <v>1.54</v>
      </c>
      <c r="AS119" s="199">
        <v>1.78</v>
      </c>
      <c r="AT119" s="186">
        <v>1.43</v>
      </c>
      <c r="AU119" s="186">
        <v>1.78</v>
      </c>
      <c r="AV119" s="199">
        <v>2.2599999999999998</v>
      </c>
      <c r="AW119" s="186">
        <v>2.85</v>
      </c>
      <c r="AX119" s="186">
        <v>5.94</v>
      </c>
      <c r="AY119" s="199">
        <v>7.25</v>
      </c>
      <c r="AZ119" s="186">
        <v>9.39</v>
      </c>
      <c r="BA119" s="186">
        <v>9.15</v>
      </c>
      <c r="BB119" s="199">
        <v>9.27</v>
      </c>
      <c r="BC119" s="186">
        <v>9.98</v>
      </c>
      <c r="BD119" s="186">
        <v>10.220000000000001</v>
      </c>
      <c r="BE119" s="199">
        <v>10.34</v>
      </c>
      <c r="BF119" s="186">
        <v>10.220000000000001</v>
      </c>
      <c r="BG119" s="186">
        <v>10.34</v>
      </c>
      <c r="BH119" s="199">
        <v>9.98</v>
      </c>
      <c r="BI119" s="186">
        <v>10.1</v>
      </c>
      <c r="BJ119" s="190">
        <v>0.5</v>
      </c>
      <c r="BK119" s="194" t="str">
        <f t="shared" si="17"/>
        <v>D</v>
      </c>
    </row>
    <row r="120" spans="1:63" s="161" customFormat="1">
      <c r="A120" s="180" t="s">
        <v>917</v>
      </c>
      <c r="B120" s="181" t="s">
        <v>918</v>
      </c>
      <c r="C120" s="182" t="s">
        <v>802</v>
      </c>
      <c r="D120" s="182" t="s">
        <v>820</v>
      </c>
      <c r="E120" s="182" t="s">
        <v>769</v>
      </c>
      <c r="F120" s="182" t="s">
        <v>915</v>
      </c>
      <c r="G120" s="180" t="s">
        <v>759</v>
      </c>
      <c r="H120" s="181" t="s">
        <v>916</v>
      </c>
      <c r="I120" s="183">
        <v>41074</v>
      </c>
      <c r="J120" s="183" t="s">
        <v>760</v>
      </c>
      <c r="K120" s="183" t="s">
        <v>771</v>
      </c>
      <c r="L120" s="185">
        <v>11.44</v>
      </c>
      <c r="M120" s="188">
        <v>0.03</v>
      </c>
      <c r="N120" s="187">
        <v>7.0000000000000007E-2</v>
      </c>
      <c r="O120" s="188">
        <v>0.06</v>
      </c>
      <c r="P120" s="188">
        <v>0.13</v>
      </c>
      <c r="Q120" s="187">
        <v>0.14000000000000001</v>
      </c>
      <c r="R120" s="188">
        <v>0.12</v>
      </c>
      <c r="S120" s="188">
        <v>0.15</v>
      </c>
      <c r="T120" s="187">
        <v>0.2</v>
      </c>
      <c r="U120" s="188">
        <v>0.23</v>
      </c>
      <c r="V120" s="188">
        <v>0.49</v>
      </c>
      <c r="W120" s="187">
        <v>0.59</v>
      </c>
      <c r="X120" s="188">
        <v>0.82</v>
      </c>
      <c r="Y120" s="188">
        <v>0.82</v>
      </c>
      <c r="Z120" s="187">
        <v>0.88</v>
      </c>
      <c r="AA120" s="188">
        <v>0.84</v>
      </c>
      <c r="AB120" s="188">
        <v>0.88</v>
      </c>
      <c r="AC120" s="187">
        <v>0.86</v>
      </c>
      <c r="AD120" s="188">
        <v>0.9</v>
      </c>
      <c r="AE120" s="188">
        <v>0.91</v>
      </c>
      <c r="AF120" s="187">
        <v>0.9</v>
      </c>
      <c r="AG120" s="188">
        <v>0.92</v>
      </c>
      <c r="AH120" s="190">
        <f t="shared" si="18"/>
        <v>0.66100000000000003</v>
      </c>
      <c r="AI120" s="200">
        <v>0.15</v>
      </c>
      <c r="AJ120" s="192">
        <v>0.2</v>
      </c>
      <c r="AK120" s="192">
        <v>0.65</v>
      </c>
      <c r="AL120" s="192">
        <v>0.85</v>
      </c>
      <c r="AM120" s="192">
        <v>0.9</v>
      </c>
      <c r="AN120" s="193">
        <v>0.9</v>
      </c>
      <c r="AO120" s="186">
        <v>0.34</v>
      </c>
      <c r="AP120" s="199">
        <v>0.8</v>
      </c>
      <c r="AQ120" s="186">
        <v>0.69</v>
      </c>
      <c r="AR120" s="186">
        <v>1.49</v>
      </c>
      <c r="AS120" s="199">
        <v>1.6</v>
      </c>
      <c r="AT120" s="186">
        <v>1.37</v>
      </c>
      <c r="AU120" s="186">
        <v>1.72</v>
      </c>
      <c r="AV120" s="199">
        <v>2.38</v>
      </c>
      <c r="AW120" s="186">
        <v>2.63</v>
      </c>
      <c r="AX120" s="186">
        <v>5.61</v>
      </c>
      <c r="AY120" s="199">
        <v>6.75</v>
      </c>
      <c r="AZ120" s="186">
        <v>9.3800000000000008</v>
      </c>
      <c r="BA120" s="186">
        <v>9.3800000000000008</v>
      </c>
      <c r="BB120" s="199">
        <v>10.07</v>
      </c>
      <c r="BC120" s="186">
        <v>9.61</v>
      </c>
      <c r="BD120" s="186">
        <v>10.07</v>
      </c>
      <c r="BE120" s="199">
        <v>9.84</v>
      </c>
      <c r="BF120" s="186">
        <v>10.3</v>
      </c>
      <c r="BG120" s="186">
        <v>10.41</v>
      </c>
      <c r="BH120" s="199">
        <v>10.3</v>
      </c>
      <c r="BI120" s="186">
        <v>10.52</v>
      </c>
      <c r="BJ120" s="190">
        <v>0.5</v>
      </c>
      <c r="BK120" s="194" t="str">
        <f t="shared" si="17"/>
        <v>D</v>
      </c>
    </row>
    <row r="121" spans="1:63" s="161" customFormat="1">
      <c r="A121" s="180" t="s">
        <v>805</v>
      </c>
      <c r="B121" s="181" t="s">
        <v>914</v>
      </c>
      <c r="C121" s="182" t="s">
        <v>802</v>
      </c>
      <c r="D121" s="182" t="s">
        <v>820</v>
      </c>
      <c r="E121" s="182" t="s">
        <v>769</v>
      </c>
      <c r="F121" s="182" t="s">
        <v>919</v>
      </c>
      <c r="G121" s="180" t="s">
        <v>759</v>
      </c>
      <c r="H121" s="181" t="s">
        <v>916</v>
      </c>
      <c r="I121" s="183">
        <v>41074</v>
      </c>
      <c r="J121" s="183" t="s">
        <v>760</v>
      </c>
      <c r="K121" s="183" t="s">
        <v>771</v>
      </c>
      <c r="L121" s="185">
        <v>11.34</v>
      </c>
      <c r="M121" s="188">
        <v>0.03</v>
      </c>
      <c r="N121" s="187">
        <v>0.02</v>
      </c>
      <c r="O121" s="188">
        <v>7.0000000000000007E-2</v>
      </c>
      <c r="P121" s="188">
        <v>0.09</v>
      </c>
      <c r="Q121" s="187">
        <v>0.11</v>
      </c>
      <c r="R121" s="188">
        <v>0.14000000000000001</v>
      </c>
      <c r="S121" s="188">
        <v>0.16</v>
      </c>
      <c r="T121" s="187">
        <v>0.17</v>
      </c>
      <c r="U121" s="188">
        <v>0.22</v>
      </c>
      <c r="V121" s="188">
        <v>0.39</v>
      </c>
      <c r="W121" s="187">
        <v>0.49</v>
      </c>
      <c r="X121" s="188">
        <v>0.61</v>
      </c>
      <c r="Y121" s="188">
        <v>0.62</v>
      </c>
      <c r="Z121" s="187">
        <v>0.68</v>
      </c>
      <c r="AA121" s="188">
        <v>0.68</v>
      </c>
      <c r="AB121" s="188">
        <v>0.69</v>
      </c>
      <c r="AC121" s="187">
        <v>0.7</v>
      </c>
      <c r="AD121" s="188">
        <v>0.7</v>
      </c>
      <c r="AE121" s="188">
        <v>0.71</v>
      </c>
      <c r="AF121" s="187">
        <v>0.7</v>
      </c>
      <c r="AG121" s="188">
        <v>0.72</v>
      </c>
      <c r="AH121" s="190">
        <f t="shared" si="18"/>
        <v>0.52500000000000013</v>
      </c>
      <c r="AI121" s="200">
        <v>0.1</v>
      </c>
      <c r="AJ121" s="192">
        <v>0.2</v>
      </c>
      <c r="AK121" s="192">
        <v>0.5</v>
      </c>
      <c r="AL121" s="192">
        <v>0.65</v>
      </c>
      <c r="AM121" s="192">
        <v>0.7</v>
      </c>
      <c r="AN121" s="193">
        <v>0.7</v>
      </c>
      <c r="AO121" s="186">
        <v>0.34</v>
      </c>
      <c r="AP121" s="199">
        <v>0.21</v>
      </c>
      <c r="AQ121" s="186">
        <v>0.72</v>
      </c>
      <c r="AR121" s="186">
        <v>0.93</v>
      </c>
      <c r="AS121" s="199">
        <v>1.1399999999999999</v>
      </c>
      <c r="AT121" s="186">
        <v>1.45</v>
      </c>
      <c r="AU121" s="186">
        <v>1.65</v>
      </c>
      <c r="AV121" s="199">
        <v>1.76</v>
      </c>
      <c r="AW121" s="186">
        <v>2.27</v>
      </c>
      <c r="AX121" s="186">
        <v>4.03</v>
      </c>
      <c r="AY121" s="199">
        <v>5.07</v>
      </c>
      <c r="AZ121" s="186">
        <v>6.31</v>
      </c>
      <c r="BA121" s="186">
        <v>6.41</v>
      </c>
      <c r="BB121" s="199">
        <v>7.03</v>
      </c>
      <c r="BC121" s="186">
        <v>7.03</v>
      </c>
      <c r="BD121" s="186">
        <v>7.13</v>
      </c>
      <c r="BE121" s="199">
        <v>7.24</v>
      </c>
      <c r="BF121" s="186">
        <v>7.24</v>
      </c>
      <c r="BG121" s="186">
        <v>7.34</v>
      </c>
      <c r="BH121" s="199">
        <v>7.24</v>
      </c>
      <c r="BI121" s="186">
        <v>7.44</v>
      </c>
      <c r="BJ121" s="190">
        <v>0.5</v>
      </c>
      <c r="BK121" s="194" t="str">
        <f t="shared" si="17"/>
        <v>D</v>
      </c>
    </row>
    <row r="122" spans="1:63" s="161" customFormat="1">
      <c r="A122" s="180" t="s">
        <v>917</v>
      </c>
      <c r="B122" s="181" t="s">
        <v>918</v>
      </c>
      <c r="C122" s="182" t="s">
        <v>802</v>
      </c>
      <c r="D122" s="182" t="s">
        <v>820</v>
      </c>
      <c r="E122" s="182" t="s">
        <v>769</v>
      </c>
      <c r="F122" s="182" t="s">
        <v>919</v>
      </c>
      <c r="G122" s="180" t="s">
        <v>759</v>
      </c>
      <c r="H122" s="181" t="s">
        <v>916</v>
      </c>
      <c r="I122" s="183">
        <v>41074</v>
      </c>
      <c r="J122" s="183" t="s">
        <v>760</v>
      </c>
      <c r="K122" s="183" t="s">
        <v>771</v>
      </c>
      <c r="L122" s="185">
        <v>10.92</v>
      </c>
      <c r="M122" s="188">
        <v>0.1</v>
      </c>
      <c r="N122" s="187">
        <v>0.06</v>
      </c>
      <c r="O122" s="188">
        <v>0.1</v>
      </c>
      <c r="P122" s="188">
        <v>0.14000000000000001</v>
      </c>
      <c r="Q122" s="187">
        <v>0.13</v>
      </c>
      <c r="R122" s="188">
        <v>0.11</v>
      </c>
      <c r="S122" s="188">
        <v>0.16</v>
      </c>
      <c r="T122" s="187">
        <v>0.18</v>
      </c>
      <c r="U122" s="188">
        <v>0.23</v>
      </c>
      <c r="V122" s="188">
        <v>0.36</v>
      </c>
      <c r="W122" s="187">
        <v>0.49</v>
      </c>
      <c r="X122" s="188">
        <v>0.6</v>
      </c>
      <c r="Y122" s="188">
        <v>0.6</v>
      </c>
      <c r="Z122" s="187">
        <v>0.67</v>
      </c>
      <c r="AA122" s="188">
        <v>0.68</v>
      </c>
      <c r="AB122" s="188">
        <v>0.69</v>
      </c>
      <c r="AC122" s="187">
        <v>0.71</v>
      </c>
      <c r="AD122" s="188">
        <v>0.69</v>
      </c>
      <c r="AE122" s="188">
        <v>0.7</v>
      </c>
      <c r="AF122" s="187">
        <v>0.72</v>
      </c>
      <c r="AG122" s="188">
        <v>0.71</v>
      </c>
      <c r="AH122" s="190">
        <f t="shared" si="18"/>
        <v>0.52100000000000002</v>
      </c>
      <c r="AI122" s="200">
        <v>0.15</v>
      </c>
      <c r="AJ122" s="192">
        <v>0.2</v>
      </c>
      <c r="AK122" s="192">
        <v>0.5</v>
      </c>
      <c r="AL122" s="192">
        <v>0.65</v>
      </c>
      <c r="AM122" s="192">
        <v>0.7</v>
      </c>
      <c r="AN122" s="193">
        <v>0.7</v>
      </c>
      <c r="AO122" s="186">
        <v>1.0900000000000001</v>
      </c>
      <c r="AP122" s="199">
        <v>0.66</v>
      </c>
      <c r="AQ122" s="186">
        <v>1.0900000000000001</v>
      </c>
      <c r="AR122" s="186">
        <v>1.53</v>
      </c>
      <c r="AS122" s="199">
        <v>1.42</v>
      </c>
      <c r="AT122" s="186">
        <v>1.2</v>
      </c>
      <c r="AU122" s="186">
        <v>1.75</v>
      </c>
      <c r="AV122" s="199">
        <v>1.97</v>
      </c>
      <c r="AW122" s="186">
        <v>2.5099999999999998</v>
      </c>
      <c r="AX122" s="186">
        <v>3.93</v>
      </c>
      <c r="AY122" s="199">
        <v>5.35</v>
      </c>
      <c r="AZ122" s="186">
        <v>6.55</v>
      </c>
      <c r="BA122" s="186">
        <v>6.55</v>
      </c>
      <c r="BB122" s="199">
        <v>7.32</v>
      </c>
      <c r="BC122" s="186">
        <v>7.43</v>
      </c>
      <c r="BD122" s="186">
        <v>7.53</v>
      </c>
      <c r="BE122" s="199">
        <v>7.75</v>
      </c>
      <c r="BF122" s="186">
        <v>7.53</v>
      </c>
      <c r="BG122" s="186">
        <v>7.64</v>
      </c>
      <c r="BH122" s="199">
        <v>7.86</v>
      </c>
      <c r="BI122" s="186">
        <v>7.75</v>
      </c>
      <c r="BJ122" s="190">
        <v>0.5</v>
      </c>
      <c r="BK122" s="194" t="str">
        <f t="shared" si="17"/>
        <v>D</v>
      </c>
    </row>
    <row r="123" spans="1:63" s="161" customFormat="1">
      <c r="A123" s="180" t="s">
        <v>805</v>
      </c>
      <c r="B123" s="181" t="s">
        <v>914</v>
      </c>
      <c r="C123" s="182" t="s">
        <v>802</v>
      </c>
      <c r="D123" s="182" t="s">
        <v>820</v>
      </c>
      <c r="E123" s="182" t="s">
        <v>769</v>
      </c>
      <c r="F123" s="182" t="s">
        <v>920</v>
      </c>
      <c r="G123" s="180" t="s">
        <v>759</v>
      </c>
      <c r="H123" s="181" t="s">
        <v>916</v>
      </c>
      <c r="I123" s="183">
        <v>41074</v>
      </c>
      <c r="J123" s="183" t="s">
        <v>760</v>
      </c>
      <c r="K123" s="183" t="s">
        <v>771</v>
      </c>
      <c r="L123" s="185">
        <v>11.66</v>
      </c>
      <c r="M123" s="188">
        <v>7.0000000000000007E-2</v>
      </c>
      <c r="N123" s="187">
        <v>0.04</v>
      </c>
      <c r="O123" s="188">
        <v>0.03</v>
      </c>
      <c r="P123" s="188">
        <v>0.06</v>
      </c>
      <c r="Q123" s="187">
        <v>7.0000000000000007E-2</v>
      </c>
      <c r="R123" s="188">
        <v>0.05</v>
      </c>
      <c r="S123" s="188">
        <v>0.11</v>
      </c>
      <c r="T123" s="187">
        <v>0.13</v>
      </c>
      <c r="U123" s="188">
        <v>0.18</v>
      </c>
      <c r="V123" s="188">
        <v>0.3</v>
      </c>
      <c r="W123" s="187">
        <v>0.38</v>
      </c>
      <c r="X123" s="188">
        <v>0.5</v>
      </c>
      <c r="Y123" s="188">
        <v>0.55000000000000004</v>
      </c>
      <c r="Z123" s="187">
        <v>0.61</v>
      </c>
      <c r="AA123" s="188">
        <v>0.62</v>
      </c>
      <c r="AB123" s="188">
        <v>0.62</v>
      </c>
      <c r="AC123" s="187">
        <v>0.64</v>
      </c>
      <c r="AD123" s="188">
        <v>0.62</v>
      </c>
      <c r="AE123" s="188">
        <v>0.63</v>
      </c>
      <c r="AF123" s="187">
        <v>0.64</v>
      </c>
      <c r="AG123" s="188">
        <v>0.62</v>
      </c>
      <c r="AH123" s="190">
        <f t="shared" si="18"/>
        <v>0.45300000000000001</v>
      </c>
      <c r="AI123" s="200">
        <v>0.05</v>
      </c>
      <c r="AJ123" s="192">
        <v>0.15</v>
      </c>
      <c r="AK123" s="192">
        <v>0.4</v>
      </c>
      <c r="AL123" s="192">
        <v>0.6</v>
      </c>
      <c r="AM123" s="192">
        <v>0.65</v>
      </c>
      <c r="AN123" s="193">
        <v>0.65</v>
      </c>
      <c r="AO123" s="186">
        <v>0.82</v>
      </c>
      <c r="AP123" s="199">
        <v>0.47</v>
      </c>
      <c r="AQ123" s="186">
        <v>0.35</v>
      </c>
      <c r="AR123" s="186">
        <v>0.7</v>
      </c>
      <c r="AS123" s="199">
        <v>0.82</v>
      </c>
      <c r="AT123" s="186">
        <v>0.57999999999999996</v>
      </c>
      <c r="AU123" s="186">
        <v>1.28</v>
      </c>
      <c r="AV123" s="199">
        <v>1.52</v>
      </c>
      <c r="AW123" s="186">
        <v>2.1</v>
      </c>
      <c r="AX123" s="186">
        <v>3.5</v>
      </c>
      <c r="AY123" s="199">
        <v>4.43</v>
      </c>
      <c r="AZ123" s="186">
        <v>5.83</v>
      </c>
      <c r="BA123" s="186">
        <v>6.41</v>
      </c>
      <c r="BB123" s="199">
        <v>7.11</v>
      </c>
      <c r="BC123" s="186">
        <v>7.23</v>
      </c>
      <c r="BD123" s="186">
        <v>7.23</v>
      </c>
      <c r="BE123" s="199">
        <v>7.46</v>
      </c>
      <c r="BF123" s="186">
        <v>7.23</v>
      </c>
      <c r="BG123" s="186">
        <v>7.35</v>
      </c>
      <c r="BH123" s="199">
        <v>7.46</v>
      </c>
      <c r="BI123" s="186">
        <v>7.23</v>
      </c>
      <c r="BJ123" s="190">
        <v>0.4</v>
      </c>
      <c r="BK123" s="194" t="str">
        <f t="shared" si="17"/>
        <v>D</v>
      </c>
    </row>
    <row r="124" spans="1:63" s="161" customFormat="1">
      <c r="A124" s="180" t="s">
        <v>917</v>
      </c>
      <c r="B124" s="181" t="s">
        <v>918</v>
      </c>
      <c r="C124" s="182" t="s">
        <v>802</v>
      </c>
      <c r="D124" s="182" t="s">
        <v>820</v>
      </c>
      <c r="E124" s="182" t="s">
        <v>769</v>
      </c>
      <c r="F124" s="182" t="s">
        <v>920</v>
      </c>
      <c r="G124" s="180" t="s">
        <v>759</v>
      </c>
      <c r="H124" s="181" t="s">
        <v>916</v>
      </c>
      <c r="I124" s="183">
        <v>41074</v>
      </c>
      <c r="J124" s="183" t="s">
        <v>760</v>
      </c>
      <c r="K124" s="183" t="s">
        <v>771</v>
      </c>
      <c r="L124" s="185">
        <v>11.23</v>
      </c>
      <c r="M124" s="188">
        <v>0.03</v>
      </c>
      <c r="N124" s="187">
        <v>0.05</v>
      </c>
      <c r="O124" s="188">
        <v>0.05</v>
      </c>
      <c r="P124" s="188">
        <v>0.11</v>
      </c>
      <c r="Q124" s="187">
        <v>0.1</v>
      </c>
      <c r="R124" s="188">
        <v>7.0000000000000007E-2</v>
      </c>
      <c r="S124" s="188">
        <v>0.13</v>
      </c>
      <c r="T124" s="187">
        <v>0.16</v>
      </c>
      <c r="U124" s="188">
        <v>0.18</v>
      </c>
      <c r="V124" s="188">
        <v>0.36</v>
      </c>
      <c r="W124" s="187">
        <v>0.42</v>
      </c>
      <c r="X124" s="188">
        <v>0.53</v>
      </c>
      <c r="Y124" s="188">
        <v>0.51</v>
      </c>
      <c r="Z124" s="187">
        <v>0.57999999999999996</v>
      </c>
      <c r="AA124" s="188">
        <v>0.6</v>
      </c>
      <c r="AB124" s="188">
        <v>0.62</v>
      </c>
      <c r="AC124" s="187">
        <v>0.61</v>
      </c>
      <c r="AD124" s="188">
        <v>0.6</v>
      </c>
      <c r="AE124" s="188">
        <v>0.62</v>
      </c>
      <c r="AF124" s="187">
        <v>0.63</v>
      </c>
      <c r="AG124" s="188">
        <v>0.61</v>
      </c>
      <c r="AH124" s="190">
        <f t="shared" si="18"/>
        <v>0.45700000000000002</v>
      </c>
      <c r="AI124" s="200">
        <v>0.1</v>
      </c>
      <c r="AJ124" s="192">
        <v>0.15</v>
      </c>
      <c r="AK124" s="192">
        <v>0.45</v>
      </c>
      <c r="AL124" s="192">
        <v>0.55000000000000004</v>
      </c>
      <c r="AM124" s="192">
        <v>0.6</v>
      </c>
      <c r="AN124" s="193">
        <v>0.6</v>
      </c>
      <c r="AO124" s="186">
        <v>0.34</v>
      </c>
      <c r="AP124" s="199">
        <v>0.56000000000000005</v>
      </c>
      <c r="AQ124" s="186">
        <v>0.56000000000000005</v>
      </c>
      <c r="AR124" s="186">
        <v>1.24</v>
      </c>
      <c r="AS124" s="199">
        <v>1.1200000000000001</v>
      </c>
      <c r="AT124" s="186">
        <v>0.79</v>
      </c>
      <c r="AU124" s="186">
        <v>1.46</v>
      </c>
      <c r="AV124" s="199">
        <v>1.8</v>
      </c>
      <c r="AW124" s="186">
        <v>2.02</v>
      </c>
      <c r="AX124" s="186">
        <v>4.04</v>
      </c>
      <c r="AY124" s="199">
        <v>4.72</v>
      </c>
      <c r="AZ124" s="186">
        <v>5.95</v>
      </c>
      <c r="BA124" s="186">
        <v>5.73</v>
      </c>
      <c r="BB124" s="199">
        <v>6.51</v>
      </c>
      <c r="BC124" s="186">
        <v>6.74</v>
      </c>
      <c r="BD124" s="186">
        <v>6.96</v>
      </c>
      <c r="BE124" s="199">
        <v>6.85</v>
      </c>
      <c r="BF124" s="186">
        <v>6.77</v>
      </c>
      <c r="BG124" s="186">
        <v>6.96</v>
      </c>
      <c r="BH124" s="199">
        <v>7.07</v>
      </c>
      <c r="BI124" s="186">
        <v>6.85</v>
      </c>
      <c r="BJ124" s="190">
        <v>0.45</v>
      </c>
      <c r="BK124" s="194" t="str">
        <f t="shared" si="17"/>
        <v>D</v>
      </c>
    </row>
    <row r="125" spans="1:63" s="161" customFormat="1">
      <c r="A125" s="180" t="s">
        <v>804</v>
      </c>
      <c r="B125" s="201" t="s">
        <v>921</v>
      </c>
      <c r="C125" s="182" t="s">
        <v>922</v>
      </c>
      <c r="D125" s="182" t="s">
        <v>820</v>
      </c>
      <c r="E125" s="182" t="s">
        <v>769</v>
      </c>
      <c r="F125" s="182" t="s">
        <v>915</v>
      </c>
      <c r="G125" s="180"/>
      <c r="H125" s="181" t="s">
        <v>923</v>
      </c>
      <c r="I125" s="183">
        <v>42074</v>
      </c>
      <c r="J125" s="183" t="s">
        <v>760</v>
      </c>
      <c r="K125" s="183" t="s">
        <v>771</v>
      </c>
      <c r="L125" s="185">
        <v>11.88</v>
      </c>
      <c r="M125" s="188">
        <v>0.09</v>
      </c>
      <c r="N125" s="187">
        <v>0.05</v>
      </c>
      <c r="O125" s="188">
        <v>0.08</v>
      </c>
      <c r="P125" s="188">
        <v>7.0000000000000007E-2</v>
      </c>
      <c r="Q125" s="187">
        <v>0.09</v>
      </c>
      <c r="R125" s="188">
        <v>0.11</v>
      </c>
      <c r="S125" s="188">
        <v>0.13</v>
      </c>
      <c r="T125" s="187">
        <v>0.16</v>
      </c>
      <c r="U125" s="188">
        <v>0.25</v>
      </c>
      <c r="V125" s="188">
        <v>0.39</v>
      </c>
      <c r="W125" s="187">
        <v>0.52</v>
      </c>
      <c r="X125" s="188">
        <v>0.64</v>
      </c>
      <c r="Y125" s="188">
        <v>0.69</v>
      </c>
      <c r="Z125" s="187">
        <v>0.76</v>
      </c>
      <c r="AA125" s="188">
        <v>0.79</v>
      </c>
      <c r="AB125" s="188">
        <v>0.85</v>
      </c>
      <c r="AC125" s="187">
        <v>0.86</v>
      </c>
      <c r="AD125" s="188">
        <v>0.83</v>
      </c>
      <c r="AE125" s="188">
        <v>0.82</v>
      </c>
      <c r="AF125" s="187">
        <v>0.8</v>
      </c>
      <c r="AG125" s="188">
        <v>0.81</v>
      </c>
      <c r="AH125" s="190">
        <f t="shared" ref="AH125:AH136" si="19">AVERAGE(T125:AC125)</f>
        <v>0.59099999999999997</v>
      </c>
      <c r="AI125" s="200">
        <v>0.1</v>
      </c>
      <c r="AJ125" s="192">
        <v>0.2</v>
      </c>
      <c r="AK125" s="192">
        <v>0.5</v>
      </c>
      <c r="AL125" s="192">
        <v>0.75</v>
      </c>
      <c r="AM125" s="192">
        <v>0.85</v>
      </c>
      <c r="AN125" s="193">
        <v>0.8</v>
      </c>
      <c r="AO125" s="186">
        <v>1.07</v>
      </c>
      <c r="AP125" s="199">
        <v>0.59</v>
      </c>
      <c r="AQ125" s="186">
        <v>0.95</v>
      </c>
      <c r="AR125" s="186">
        <v>0.83</v>
      </c>
      <c r="AS125" s="199">
        <v>1.07</v>
      </c>
      <c r="AT125" s="186">
        <v>1.31</v>
      </c>
      <c r="AU125" s="186">
        <v>1.54</v>
      </c>
      <c r="AV125" s="199">
        <v>1.9</v>
      </c>
      <c r="AW125" s="186">
        <v>2.97</v>
      </c>
      <c r="AX125" s="186">
        <v>4.63</v>
      </c>
      <c r="AY125" s="199">
        <v>6.18</v>
      </c>
      <c r="AZ125" s="186">
        <v>7.6</v>
      </c>
      <c r="BA125" s="186">
        <v>8.1999999999999993</v>
      </c>
      <c r="BB125" s="199">
        <v>9.0299999999999994</v>
      </c>
      <c r="BC125" s="186">
        <v>9.39</v>
      </c>
      <c r="BD125" s="186">
        <v>10.1</v>
      </c>
      <c r="BE125" s="199">
        <v>10.220000000000001</v>
      </c>
      <c r="BF125" s="186">
        <v>9.86</v>
      </c>
      <c r="BG125" s="186">
        <v>9.74</v>
      </c>
      <c r="BH125" s="199">
        <v>9.5</v>
      </c>
      <c r="BI125" s="186">
        <v>9.6199999999999992</v>
      </c>
      <c r="BJ125" s="190">
        <v>0.5</v>
      </c>
      <c r="BK125" s="194" t="str">
        <f t="shared" ref="BK125:BK137" si="20">IF(BJ125&gt;=0.86,"A",IF(AND(BJ125&gt;0.76,BJ125&lt;=0.86),"B",IF(AND(BJ125&gt;0.56,BJ125&lt;=0.75),"C",IF(AND(BJ125&gt;0.26,BJ125&lt;=0.55),"D",IF(AND(BJ125&gt;=0.15,BJ125&lt;=0.25),"E",IF(AND(BJ125&gt;0,BJ125&lt;=0.1),"nicht klassifiziert",IF(BJ125="","nicht bewertet","")))))))</f>
        <v>D</v>
      </c>
    </row>
    <row r="126" spans="1:63" s="161" customFormat="1">
      <c r="A126" s="180" t="s">
        <v>804</v>
      </c>
      <c r="B126" s="201" t="s">
        <v>921</v>
      </c>
      <c r="C126" s="182" t="s">
        <v>922</v>
      </c>
      <c r="D126" s="182" t="s">
        <v>820</v>
      </c>
      <c r="E126" s="182" t="s">
        <v>769</v>
      </c>
      <c r="F126" s="182" t="s">
        <v>919</v>
      </c>
      <c r="G126" s="180"/>
      <c r="H126" s="181" t="s">
        <v>923</v>
      </c>
      <c r="I126" s="183">
        <v>42074</v>
      </c>
      <c r="J126" s="183" t="s">
        <v>760</v>
      </c>
      <c r="K126" s="183" t="s">
        <v>771</v>
      </c>
      <c r="L126" s="185">
        <v>11.34</v>
      </c>
      <c r="M126" s="188">
        <v>0.05</v>
      </c>
      <c r="N126" s="187">
        <v>0.06</v>
      </c>
      <c r="O126" s="188">
        <v>0.06</v>
      </c>
      <c r="P126" s="188">
        <v>0.08</v>
      </c>
      <c r="Q126" s="187">
        <v>0.1</v>
      </c>
      <c r="R126" s="188">
        <v>0.09</v>
      </c>
      <c r="S126" s="188">
        <v>0.11</v>
      </c>
      <c r="T126" s="187">
        <v>0.15</v>
      </c>
      <c r="U126" s="188">
        <v>0.23</v>
      </c>
      <c r="V126" s="188">
        <v>0.34</v>
      </c>
      <c r="W126" s="187">
        <v>0.46</v>
      </c>
      <c r="X126" s="188">
        <v>0.53</v>
      </c>
      <c r="Y126" s="188">
        <v>0.57999999999999996</v>
      </c>
      <c r="Z126" s="187">
        <v>0.61</v>
      </c>
      <c r="AA126" s="188">
        <v>0.64</v>
      </c>
      <c r="AB126" s="188">
        <v>0.63</v>
      </c>
      <c r="AC126" s="187">
        <v>0.63</v>
      </c>
      <c r="AD126" s="188">
        <v>0.64</v>
      </c>
      <c r="AE126" s="188">
        <v>0.66</v>
      </c>
      <c r="AF126" s="187">
        <v>0.65</v>
      </c>
      <c r="AG126" s="188">
        <v>0.66</v>
      </c>
      <c r="AH126" s="190">
        <f t="shared" si="19"/>
        <v>0.48</v>
      </c>
      <c r="AI126" s="200">
        <v>0.1</v>
      </c>
      <c r="AJ126" s="192">
        <v>0.15</v>
      </c>
      <c r="AK126" s="192">
        <v>0.45</v>
      </c>
      <c r="AL126" s="192">
        <v>0.6</v>
      </c>
      <c r="AM126" s="192">
        <v>0.65</v>
      </c>
      <c r="AN126" s="193">
        <v>0.65</v>
      </c>
      <c r="AO126" s="186">
        <v>0.56999999999999995</v>
      </c>
      <c r="AP126" s="199">
        <v>0.68</v>
      </c>
      <c r="AQ126" s="186">
        <v>0.68</v>
      </c>
      <c r="AR126" s="186">
        <v>0.91</v>
      </c>
      <c r="AS126" s="199">
        <v>1.1299999999999999</v>
      </c>
      <c r="AT126" s="186">
        <v>1.02</v>
      </c>
      <c r="AU126" s="186">
        <v>1.25</v>
      </c>
      <c r="AV126" s="199">
        <v>1.7</v>
      </c>
      <c r="AW126" s="186">
        <v>2.61</v>
      </c>
      <c r="AX126" s="186">
        <v>3.86</v>
      </c>
      <c r="AY126" s="199">
        <v>5.22</v>
      </c>
      <c r="AZ126" s="186">
        <v>6.01</v>
      </c>
      <c r="BA126" s="186">
        <v>6.58</v>
      </c>
      <c r="BB126" s="199">
        <v>6.92</v>
      </c>
      <c r="BC126" s="186">
        <v>7.26</v>
      </c>
      <c r="BD126" s="186">
        <v>7.14</v>
      </c>
      <c r="BE126" s="199">
        <v>7.14</v>
      </c>
      <c r="BF126" s="186">
        <v>7.26</v>
      </c>
      <c r="BG126" s="186">
        <v>7.48</v>
      </c>
      <c r="BH126" s="199">
        <v>7.37</v>
      </c>
      <c r="BI126" s="186">
        <v>7.48</v>
      </c>
      <c r="BJ126" s="190">
        <v>0.45</v>
      </c>
      <c r="BK126" s="194" t="str">
        <f t="shared" si="20"/>
        <v>D</v>
      </c>
    </row>
    <row r="127" spans="1:63" s="161" customFormat="1">
      <c r="A127" s="180" t="s">
        <v>804</v>
      </c>
      <c r="B127" s="201" t="s">
        <v>921</v>
      </c>
      <c r="C127" s="182" t="s">
        <v>922</v>
      </c>
      <c r="D127" s="182" t="s">
        <v>820</v>
      </c>
      <c r="E127" s="182" t="s">
        <v>769</v>
      </c>
      <c r="F127" s="182" t="s">
        <v>920</v>
      </c>
      <c r="G127" s="180"/>
      <c r="H127" s="181" t="s">
        <v>923</v>
      </c>
      <c r="I127" s="183">
        <v>42074</v>
      </c>
      <c r="J127" s="183" t="s">
        <v>760</v>
      </c>
      <c r="K127" s="183" t="s">
        <v>771</v>
      </c>
      <c r="L127" s="185">
        <v>11.66</v>
      </c>
      <c r="M127" s="188">
        <v>0.02</v>
      </c>
      <c r="N127" s="187">
        <v>0.04</v>
      </c>
      <c r="O127" s="188">
        <v>0.03</v>
      </c>
      <c r="P127" s="188">
        <v>0.04</v>
      </c>
      <c r="Q127" s="187">
        <v>7.0000000000000007E-2</v>
      </c>
      <c r="R127" s="188">
        <v>0.06</v>
      </c>
      <c r="S127" s="188">
        <v>0.1</v>
      </c>
      <c r="T127" s="187">
        <v>0.14000000000000001</v>
      </c>
      <c r="U127" s="188">
        <v>0.17</v>
      </c>
      <c r="V127" s="188">
        <v>0.24</v>
      </c>
      <c r="W127" s="187">
        <v>0.35</v>
      </c>
      <c r="X127" s="188">
        <v>0.43</v>
      </c>
      <c r="Y127" s="188">
        <v>0.46</v>
      </c>
      <c r="Z127" s="187">
        <v>0.49</v>
      </c>
      <c r="AA127" s="188">
        <v>0.52</v>
      </c>
      <c r="AB127" s="188">
        <v>0.55000000000000004</v>
      </c>
      <c r="AC127" s="187">
        <v>0.56999999999999995</v>
      </c>
      <c r="AD127" s="188">
        <v>0.56000000000000005</v>
      </c>
      <c r="AE127" s="188">
        <v>0.55000000000000004</v>
      </c>
      <c r="AF127" s="187">
        <v>0.54</v>
      </c>
      <c r="AG127" s="188">
        <v>0.55000000000000004</v>
      </c>
      <c r="AH127" s="190">
        <f t="shared" si="19"/>
        <v>0.39200000000000002</v>
      </c>
      <c r="AI127" s="200">
        <v>0.1</v>
      </c>
      <c r="AJ127" s="192">
        <v>0.15</v>
      </c>
      <c r="AK127" s="192">
        <v>0.35</v>
      </c>
      <c r="AL127" s="192">
        <v>0.5</v>
      </c>
      <c r="AM127" s="192">
        <v>0.55000000000000004</v>
      </c>
      <c r="AN127" s="193">
        <v>0.55000000000000004</v>
      </c>
      <c r="AO127" s="186">
        <v>0.23</v>
      </c>
      <c r="AP127" s="199">
        <v>0.47</v>
      </c>
      <c r="AQ127" s="186">
        <v>0.35</v>
      </c>
      <c r="AR127" s="186">
        <v>0.47</v>
      </c>
      <c r="AS127" s="199">
        <v>0.82</v>
      </c>
      <c r="AT127" s="186">
        <v>0.7</v>
      </c>
      <c r="AU127" s="186">
        <v>1.17</v>
      </c>
      <c r="AV127" s="199">
        <v>1.63</v>
      </c>
      <c r="AW127" s="186">
        <v>1.98</v>
      </c>
      <c r="AX127" s="186">
        <v>2.8</v>
      </c>
      <c r="AY127" s="199">
        <v>4.08</v>
      </c>
      <c r="AZ127" s="186">
        <v>5.01</v>
      </c>
      <c r="BA127" s="186">
        <v>5.36</v>
      </c>
      <c r="BB127" s="199">
        <v>5.71</v>
      </c>
      <c r="BC127" s="186">
        <v>6.06</v>
      </c>
      <c r="BD127" s="186">
        <v>6.41</v>
      </c>
      <c r="BE127" s="199">
        <v>6.65</v>
      </c>
      <c r="BF127" s="186">
        <v>6.53</v>
      </c>
      <c r="BG127" s="186">
        <v>6.41</v>
      </c>
      <c r="BH127" s="199">
        <v>6.3</v>
      </c>
      <c r="BI127" s="186">
        <v>6.41</v>
      </c>
      <c r="BJ127" s="190">
        <v>0.4</v>
      </c>
      <c r="BK127" s="194" t="str">
        <f t="shared" si="20"/>
        <v>D</v>
      </c>
    </row>
    <row r="128" spans="1:63" s="161" customFormat="1" ht="24">
      <c r="A128" s="180" t="s">
        <v>924</v>
      </c>
      <c r="B128" s="201" t="s">
        <v>925</v>
      </c>
      <c r="C128" s="182">
        <v>20</v>
      </c>
      <c r="D128" s="182"/>
      <c r="E128" s="182" t="s">
        <v>926</v>
      </c>
      <c r="F128" s="182">
        <v>0</v>
      </c>
      <c r="G128" s="180" t="s">
        <v>759</v>
      </c>
      <c r="H128" s="181" t="s">
        <v>927</v>
      </c>
      <c r="I128" s="183">
        <v>41402</v>
      </c>
      <c r="J128" s="183" t="s">
        <v>760</v>
      </c>
      <c r="K128" s="183" t="s">
        <v>867</v>
      </c>
      <c r="L128" s="185" t="s">
        <v>928</v>
      </c>
      <c r="M128" s="188">
        <v>0.08</v>
      </c>
      <c r="N128" s="187">
        <v>0.08</v>
      </c>
      <c r="O128" s="188">
        <v>7.0000000000000007E-2</v>
      </c>
      <c r="P128" s="188">
        <v>0.06</v>
      </c>
      <c r="Q128" s="187">
        <v>0.16</v>
      </c>
      <c r="R128" s="188">
        <v>0.18</v>
      </c>
      <c r="S128" s="188">
        <v>0.21</v>
      </c>
      <c r="T128" s="187">
        <v>0.31</v>
      </c>
      <c r="U128" s="188">
        <v>0.38</v>
      </c>
      <c r="V128" s="188">
        <v>0.47</v>
      </c>
      <c r="W128" s="187">
        <v>0.6</v>
      </c>
      <c r="X128" s="188">
        <v>0.78</v>
      </c>
      <c r="Y128" s="188">
        <v>0.78</v>
      </c>
      <c r="Z128" s="187">
        <v>0.82</v>
      </c>
      <c r="AA128" s="188">
        <v>0.9</v>
      </c>
      <c r="AB128" s="188">
        <v>0.95</v>
      </c>
      <c r="AC128" s="187">
        <v>0.92</v>
      </c>
      <c r="AD128" s="188">
        <v>0.86</v>
      </c>
      <c r="AE128" s="188">
        <v>0.8</v>
      </c>
      <c r="AF128" s="187">
        <v>0.75</v>
      </c>
      <c r="AG128" s="188">
        <v>0.74</v>
      </c>
      <c r="AH128" s="190">
        <f t="shared" si="19"/>
        <v>0.69100000000000006</v>
      </c>
      <c r="AI128" s="200">
        <v>0.15</v>
      </c>
      <c r="AJ128" s="192">
        <v>0.3</v>
      </c>
      <c r="AK128" s="192">
        <v>0.6</v>
      </c>
      <c r="AL128" s="192">
        <v>0.85</v>
      </c>
      <c r="AM128" s="192">
        <v>0.9</v>
      </c>
      <c r="AN128" s="193">
        <v>0.75</v>
      </c>
      <c r="AO128" s="188">
        <f>ROUND(M128*3,2)</f>
        <v>0.24</v>
      </c>
      <c r="AP128" s="188">
        <f t="shared" ref="AP128:BE137" si="21">ROUND(N128*3,2)</f>
        <v>0.24</v>
      </c>
      <c r="AQ128" s="188">
        <f t="shared" si="21"/>
        <v>0.21</v>
      </c>
      <c r="AR128" s="188">
        <f t="shared" si="21"/>
        <v>0.18</v>
      </c>
      <c r="AS128" s="188">
        <f t="shared" si="21"/>
        <v>0.48</v>
      </c>
      <c r="AT128" s="188">
        <f t="shared" si="21"/>
        <v>0.54</v>
      </c>
      <c r="AU128" s="188">
        <f t="shared" si="21"/>
        <v>0.63</v>
      </c>
      <c r="AV128" s="188">
        <f t="shared" si="21"/>
        <v>0.93</v>
      </c>
      <c r="AW128" s="188">
        <f t="shared" si="21"/>
        <v>1.1399999999999999</v>
      </c>
      <c r="AX128" s="188">
        <f t="shared" si="21"/>
        <v>1.41</v>
      </c>
      <c r="AY128" s="188">
        <f t="shared" si="21"/>
        <v>1.8</v>
      </c>
      <c r="AZ128" s="188">
        <f t="shared" si="21"/>
        <v>2.34</v>
      </c>
      <c r="BA128" s="188">
        <f t="shared" si="21"/>
        <v>2.34</v>
      </c>
      <c r="BB128" s="188">
        <f t="shared" si="21"/>
        <v>2.46</v>
      </c>
      <c r="BC128" s="188">
        <f t="shared" si="21"/>
        <v>2.7</v>
      </c>
      <c r="BD128" s="188">
        <f t="shared" si="21"/>
        <v>2.85</v>
      </c>
      <c r="BE128" s="188">
        <f t="shared" si="21"/>
        <v>2.76</v>
      </c>
      <c r="BF128" s="188">
        <f t="shared" ref="BF128:BI137" si="22">ROUND(AD128*3,2)</f>
        <v>2.58</v>
      </c>
      <c r="BG128" s="188">
        <f t="shared" si="22"/>
        <v>2.4</v>
      </c>
      <c r="BH128" s="188">
        <f t="shared" si="22"/>
        <v>2.25</v>
      </c>
      <c r="BI128" s="188">
        <f t="shared" si="22"/>
        <v>2.2200000000000002</v>
      </c>
      <c r="BJ128" s="190">
        <v>0.6</v>
      </c>
      <c r="BK128" s="194" t="str">
        <f t="shared" si="20"/>
        <v>C</v>
      </c>
    </row>
    <row r="129" spans="1:63" s="161" customFormat="1" ht="24">
      <c r="A129" s="180" t="s">
        <v>924</v>
      </c>
      <c r="B129" s="201" t="s">
        <v>925</v>
      </c>
      <c r="C129" s="182">
        <v>20</v>
      </c>
      <c r="D129" s="182"/>
      <c r="E129" s="182" t="s">
        <v>926</v>
      </c>
      <c r="F129" s="182">
        <v>100</v>
      </c>
      <c r="G129" s="180" t="s">
        <v>759</v>
      </c>
      <c r="H129" s="181" t="s">
        <v>927</v>
      </c>
      <c r="I129" s="183">
        <v>41402</v>
      </c>
      <c r="J129" s="183" t="s">
        <v>760</v>
      </c>
      <c r="K129" s="183" t="s">
        <v>867</v>
      </c>
      <c r="L129" s="185" t="s">
        <v>928</v>
      </c>
      <c r="M129" s="188">
        <v>0.09</v>
      </c>
      <c r="N129" s="187">
        <v>0.1</v>
      </c>
      <c r="O129" s="188">
        <v>0.02</v>
      </c>
      <c r="P129" s="188">
        <v>7.0000000000000007E-2</v>
      </c>
      <c r="Q129" s="187">
        <v>0.21</v>
      </c>
      <c r="R129" s="188">
        <v>0.28000000000000003</v>
      </c>
      <c r="S129" s="188">
        <v>0.31</v>
      </c>
      <c r="T129" s="187">
        <v>0.47</v>
      </c>
      <c r="U129" s="188">
        <v>0.59</v>
      </c>
      <c r="V129" s="188">
        <v>0.73</v>
      </c>
      <c r="W129" s="187">
        <v>0.87</v>
      </c>
      <c r="X129" s="188">
        <v>0.88</v>
      </c>
      <c r="Y129" s="188">
        <v>0.96</v>
      </c>
      <c r="Z129" s="187">
        <v>0.96</v>
      </c>
      <c r="AA129" s="188">
        <v>0.95</v>
      </c>
      <c r="AB129" s="188">
        <v>0.97</v>
      </c>
      <c r="AC129" s="187">
        <v>0.99</v>
      </c>
      <c r="AD129" s="188">
        <v>0.97</v>
      </c>
      <c r="AE129" s="188">
        <v>0.92</v>
      </c>
      <c r="AF129" s="187">
        <v>0.89</v>
      </c>
      <c r="AG129" s="188">
        <v>0.84</v>
      </c>
      <c r="AH129" s="190">
        <f t="shared" si="19"/>
        <v>0.83699999999999997</v>
      </c>
      <c r="AI129" s="200">
        <v>0.2</v>
      </c>
      <c r="AJ129" s="192">
        <v>0.45</v>
      </c>
      <c r="AK129" s="192">
        <v>0.85</v>
      </c>
      <c r="AL129" s="192">
        <v>0.95</v>
      </c>
      <c r="AM129" s="192">
        <v>1</v>
      </c>
      <c r="AN129" s="193">
        <v>0.9</v>
      </c>
      <c r="AO129" s="188">
        <f>ROUND(M129*3,2)</f>
        <v>0.27</v>
      </c>
      <c r="AP129" s="188">
        <f t="shared" si="21"/>
        <v>0.3</v>
      </c>
      <c r="AQ129" s="188">
        <f t="shared" si="21"/>
        <v>0.06</v>
      </c>
      <c r="AR129" s="188">
        <f t="shared" si="21"/>
        <v>0.21</v>
      </c>
      <c r="AS129" s="188">
        <f t="shared" si="21"/>
        <v>0.63</v>
      </c>
      <c r="AT129" s="188">
        <f t="shared" si="21"/>
        <v>0.84</v>
      </c>
      <c r="AU129" s="188">
        <f t="shared" si="21"/>
        <v>0.93</v>
      </c>
      <c r="AV129" s="188">
        <f t="shared" si="21"/>
        <v>1.41</v>
      </c>
      <c r="AW129" s="188">
        <f t="shared" si="21"/>
        <v>1.77</v>
      </c>
      <c r="AX129" s="188">
        <f t="shared" si="21"/>
        <v>2.19</v>
      </c>
      <c r="AY129" s="188">
        <f t="shared" si="21"/>
        <v>2.61</v>
      </c>
      <c r="AZ129" s="188">
        <f t="shared" si="21"/>
        <v>2.64</v>
      </c>
      <c r="BA129" s="188">
        <f t="shared" si="21"/>
        <v>2.88</v>
      </c>
      <c r="BB129" s="188">
        <f t="shared" si="21"/>
        <v>2.88</v>
      </c>
      <c r="BC129" s="188">
        <f t="shared" si="21"/>
        <v>2.85</v>
      </c>
      <c r="BD129" s="188">
        <f t="shared" si="21"/>
        <v>2.91</v>
      </c>
      <c r="BE129" s="188">
        <f t="shared" si="21"/>
        <v>2.97</v>
      </c>
      <c r="BF129" s="188">
        <f t="shared" si="22"/>
        <v>2.91</v>
      </c>
      <c r="BG129" s="188">
        <f t="shared" si="22"/>
        <v>2.76</v>
      </c>
      <c r="BH129" s="188">
        <f t="shared" si="22"/>
        <v>2.67</v>
      </c>
      <c r="BI129" s="188">
        <f t="shared" si="22"/>
        <v>2.52</v>
      </c>
      <c r="BJ129" s="190">
        <v>0.75</v>
      </c>
      <c r="BK129" s="194" t="str">
        <f t="shared" si="20"/>
        <v>C</v>
      </c>
    </row>
    <row r="130" spans="1:63" s="161" customFormat="1" ht="24">
      <c r="A130" s="180" t="s">
        <v>924</v>
      </c>
      <c r="B130" s="201" t="s">
        <v>925</v>
      </c>
      <c r="C130" s="182">
        <v>20</v>
      </c>
      <c r="D130" s="182"/>
      <c r="E130" s="182" t="s">
        <v>926</v>
      </c>
      <c r="F130" s="182">
        <v>200</v>
      </c>
      <c r="G130" s="180" t="s">
        <v>759</v>
      </c>
      <c r="H130" s="181" t="s">
        <v>927</v>
      </c>
      <c r="I130" s="183">
        <v>41402</v>
      </c>
      <c r="J130" s="183" t="s">
        <v>760</v>
      </c>
      <c r="K130" s="183" t="s">
        <v>867</v>
      </c>
      <c r="L130" s="185" t="s">
        <v>928</v>
      </c>
      <c r="M130" s="188">
        <v>0.09</v>
      </c>
      <c r="N130" s="187">
        <v>0.05</v>
      </c>
      <c r="O130" s="188">
        <v>0.01</v>
      </c>
      <c r="P130" s="188">
        <v>0.06</v>
      </c>
      <c r="Q130" s="187">
        <v>0.2</v>
      </c>
      <c r="R130" s="188">
        <v>0.41</v>
      </c>
      <c r="S130" s="188">
        <v>0.52</v>
      </c>
      <c r="T130" s="187">
        <v>0.53</v>
      </c>
      <c r="U130" s="188">
        <v>0.62</v>
      </c>
      <c r="V130" s="188">
        <v>0.81</v>
      </c>
      <c r="W130" s="187">
        <v>0.85</v>
      </c>
      <c r="X130" s="188">
        <v>0.9</v>
      </c>
      <c r="Y130" s="188">
        <v>0.93</v>
      </c>
      <c r="Z130" s="187">
        <v>0.92</v>
      </c>
      <c r="AA130" s="188">
        <v>0.98</v>
      </c>
      <c r="AB130" s="188">
        <v>1.02</v>
      </c>
      <c r="AC130" s="187">
        <v>1.02</v>
      </c>
      <c r="AD130" s="188">
        <v>1.01</v>
      </c>
      <c r="AE130" s="188">
        <v>0.92</v>
      </c>
      <c r="AF130" s="187">
        <v>0.93</v>
      </c>
      <c r="AG130" s="188">
        <v>0.92</v>
      </c>
      <c r="AH130" s="190">
        <f t="shared" si="19"/>
        <v>0.85799999999999987</v>
      </c>
      <c r="AI130" s="200">
        <v>0.2</v>
      </c>
      <c r="AJ130" s="192">
        <v>0.55000000000000004</v>
      </c>
      <c r="AK130" s="192">
        <v>0.85</v>
      </c>
      <c r="AL130" s="192">
        <v>0.95</v>
      </c>
      <c r="AM130" s="192">
        <v>1</v>
      </c>
      <c r="AN130" s="193">
        <v>0.9</v>
      </c>
      <c r="AO130" s="188">
        <f t="shared" ref="AO130:AO137" si="23">ROUND(M130*3,2)</f>
        <v>0.27</v>
      </c>
      <c r="AP130" s="188">
        <f t="shared" si="21"/>
        <v>0.15</v>
      </c>
      <c r="AQ130" s="188">
        <f t="shared" si="21"/>
        <v>0.03</v>
      </c>
      <c r="AR130" s="188">
        <f t="shared" si="21"/>
        <v>0.18</v>
      </c>
      <c r="AS130" s="188">
        <f t="shared" si="21"/>
        <v>0.6</v>
      </c>
      <c r="AT130" s="188">
        <f t="shared" si="21"/>
        <v>1.23</v>
      </c>
      <c r="AU130" s="188">
        <f t="shared" si="21"/>
        <v>1.56</v>
      </c>
      <c r="AV130" s="188">
        <f t="shared" si="21"/>
        <v>1.59</v>
      </c>
      <c r="AW130" s="188">
        <f t="shared" si="21"/>
        <v>1.86</v>
      </c>
      <c r="AX130" s="188">
        <f t="shared" si="21"/>
        <v>2.4300000000000002</v>
      </c>
      <c r="AY130" s="188">
        <f t="shared" si="21"/>
        <v>2.5499999999999998</v>
      </c>
      <c r="AZ130" s="188">
        <f t="shared" si="21"/>
        <v>2.7</v>
      </c>
      <c r="BA130" s="188">
        <f t="shared" si="21"/>
        <v>2.79</v>
      </c>
      <c r="BB130" s="188">
        <f t="shared" si="21"/>
        <v>2.76</v>
      </c>
      <c r="BC130" s="188">
        <f t="shared" si="21"/>
        <v>2.94</v>
      </c>
      <c r="BD130" s="188">
        <f t="shared" si="21"/>
        <v>3.06</v>
      </c>
      <c r="BE130" s="188">
        <f t="shared" si="21"/>
        <v>3.06</v>
      </c>
      <c r="BF130" s="188">
        <f t="shared" si="22"/>
        <v>3.03</v>
      </c>
      <c r="BG130" s="188">
        <f t="shared" si="22"/>
        <v>2.76</v>
      </c>
      <c r="BH130" s="188">
        <f t="shared" si="22"/>
        <v>2.79</v>
      </c>
      <c r="BI130" s="188">
        <f t="shared" si="22"/>
        <v>2.76</v>
      </c>
      <c r="BJ130" s="190">
        <v>0.85</v>
      </c>
      <c r="BK130" s="194" t="str">
        <f t="shared" si="20"/>
        <v>B</v>
      </c>
    </row>
    <row r="131" spans="1:63" s="161" customFormat="1" ht="24">
      <c r="A131" s="180" t="s">
        <v>924</v>
      </c>
      <c r="B131" s="201" t="s">
        <v>925</v>
      </c>
      <c r="C131" s="182">
        <v>20</v>
      </c>
      <c r="D131" s="182"/>
      <c r="E131" s="182" t="s">
        <v>926</v>
      </c>
      <c r="F131" s="182">
        <v>300</v>
      </c>
      <c r="G131" s="180" t="s">
        <v>759</v>
      </c>
      <c r="H131" s="181" t="s">
        <v>927</v>
      </c>
      <c r="I131" s="183">
        <v>41402</v>
      </c>
      <c r="J131" s="183" t="s">
        <v>760</v>
      </c>
      <c r="K131" s="183" t="s">
        <v>867</v>
      </c>
      <c r="L131" s="185" t="s">
        <v>928</v>
      </c>
      <c r="M131" s="188">
        <v>0.08</v>
      </c>
      <c r="N131" s="187">
        <v>0.1</v>
      </c>
      <c r="O131" s="188">
        <v>0.01</v>
      </c>
      <c r="P131" s="188">
        <v>0.1</v>
      </c>
      <c r="Q131" s="187">
        <v>0.2</v>
      </c>
      <c r="R131" s="188">
        <v>0.43</v>
      </c>
      <c r="S131" s="188">
        <v>0.55000000000000004</v>
      </c>
      <c r="T131" s="187">
        <v>0.63</v>
      </c>
      <c r="U131" s="188">
        <v>0.67</v>
      </c>
      <c r="V131" s="188">
        <v>0.71</v>
      </c>
      <c r="W131" s="187">
        <v>0.81</v>
      </c>
      <c r="X131" s="188">
        <v>0.88</v>
      </c>
      <c r="Y131" s="188">
        <v>0.92</v>
      </c>
      <c r="Z131" s="187">
        <v>1.02</v>
      </c>
      <c r="AA131" s="188">
        <v>1.07</v>
      </c>
      <c r="AB131" s="188">
        <v>1.1200000000000001</v>
      </c>
      <c r="AC131" s="187">
        <v>1.1200000000000001</v>
      </c>
      <c r="AD131" s="188">
        <v>1.06</v>
      </c>
      <c r="AE131" s="188">
        <v>0.99</v>
      </c>
      <c r="AF131" s="187">
        <v>0.95</v>
      </c>
      <c r="AG131" s="188">
        <v>0.96</v>
      </c>
      <c r="AH131" s="190">
        <f t="shared" si="19"/>
        <v>0.89500000000000013</v>
      </c>
      <c r="AI131" s="200">
        <v>0.25</v>
      </c>
      <c r="AJ131" s="192">
        <v>0.6</v>
      </c>
      <c r="AK131" s="192">
        <v>0.8</v>
      </c>
      <c r="AL131" s="192">
        <v>1</v>
      </c>
      <c r="AM131" s="192">
        <v>1</v>
      </c>
      <c r="AN131" s="193">
        <v>0.95</v>
      </c>
      <c r="AO131" s="188">
        <f t="shared" si="23"/>
        <v>0.24</v>
      </c>
      <c r="AP131" s="188">
        <f t="shared" si="21"/>
        <v>0.3</v>
      </c>
      <c r="AQ131" s="188">
        <f t="shared" si="21"/>
        <v>0.03</v>
      </c>
      <c r="AR131" s="188">
        <f t="shared" si="21"/>
        <v>0.3</v>
      </c>
      <c r="AS131" s="188">
        <f t="shared" si="21"/>
        <v>0.6</v>
      </c>
      <c r="AT131" s="188">
        <f t="shared" si="21"/>
        <v>1.29</v>
      </c>
      <c r="AU131" s="188">
        <f t="shared" si="21"/>
        <v>1.65</v>
      </c>
      <c r="AV131" s="188">
        <f t="shared" si="21"/>
        <v>1.89</v>
      </c>
      <c r="AW131" s="188">
        <f t="shared" si="21"/>
        <v>2.0099999999999998</v>
      </c>
      <c r="AX131" s="188">
        <f t="shared" si="21"/>
        <v>2.13</v>
      </c>
      <c r="AY131" s="188">
        <f t="shared" si="21"/>
        <v>2.4300000000000002</v>
      </c>
      <c r="AZ131" s="188">
        <f t="shared" si="21"/>
        <v>2.64</v>
      </c>
      <c r="BA131" s="188">
        <f t="shared" si="21"/>
        <v>2.76</v>
      </c>
      <c r="BB131" s="188">
        <f t="shared" si="21"/>
        <v>3.06</v>
      </c>
      <c r="BC131" s="188">
        <f t="shared" si="21"/>
        <v>3.21</v>
      </c>
      <c r="BD131" s="188">
        <f t="shared" si="21"/>
        <v>3.36</v>
      </c>
      <c r="BE131" s="188">
        <f t="shared" si="21"/>
        <v>3.36</v>
      </c>
      <c r="BF131" s="188">
        <f t="shared" si="22"/>
        <v>3.18</v>
      </c>
      <c r="BG131" s="188">
        <f t="shared" si="22"/>
        <v>2.97</v>
      </c>
      <c r="BH131" s="188">
        <f t="shared" si="22"/>
        <v>2.85</v>
      </c>
      <c r="BI131" s="188">
        <f t="shared" si="22"/>
        <v>2.88</v>
      </c>
      <c r="BJ131" s="190">
        <v>0.85</v>
      </c>
      <c r="BK131" s="194" t="str">
        <f t="shared" si="20"/>
        <v>B</v>
      </c>
    </row>
    <row r="132" spans="1:63" s="161" customFormat="1" ht="24">
      <c r="A132" s="180" t="s">
        <v>924</v>
      </c>
      <c r="B132" s="201" t="s">
        <v>925</v>
      </c>
      <c r="C132" s="182">
        <v>20</v>
      </c>
      <c r="D132" s="182"/>
      <c r="E132" s="182" t="s">
        <v>926</v>
      </c>
      <c r="F132" s="182">
        <v>500</v>
      </c>
      <c r="G132" s="180" t="s">
        <v>759</v>
      </c>
      <c r="H132" s="181" t="s">
        <v>927</v>
      </c>
      <c r="I132" s="183">
        <v>41402</v>
      </c>
      <c r="J132" s="183" t="s">
        <v>760</v>
      </c>
      <c r="K132" s="183" t="s">
        <v>867</v>
      </c>
      <c r="L132" s="185" t="s">
        <v>928</v>
      </c>
      <c r="M132" s="188">
        <v>0.04</v>
      </c>
      <c r="N132" s="187">
        <v>7.0000000000000007E-2</v>
      </c>
      <c r="O132" s="188">
        <v>0.04</v>
      </c>
      <c r="P132" s="188">
        <v>0.14000000000000001</v>
      </c>
      <c r="Q132" s="187">
        <v>0.23</v>
      </c>
      <c r="R132" s="188">
        <v>0.39</v>
      </c>
      <c r="S132" s="188">
        <v>0.57999999999999996</v>
      </c>
      <c r="T132" s="187">
        <v>0.6</v>
      </c>
      <c r="U132" s="188">
        <v>0.64</v>
      </c>
      <c r="V132" s="188">
        <v>0.66</v>
      </c>
      <c r="W132" s="187">
        <v>0.79</v>
      </c>
      <c r="X132" s="188">
        <v>0.93</v>
      </c>
      <c r="Y132" s="188">
        <v>0.95</v>
      </c>
      <c r="Z132" s="187">
        <v>1.1299999999999999</v>
      </c>
      <c r="AA132" s="188">
        <v>1.1299999999999999</v>
      </c>
      <c r="AB132" s="188">
        <v>1.18</v>
      </c>
      <c r="AC132" s="187">
        <v>1.23</v>
      </c>
      <c r="AD132" s="188">
        <v>1.19</v>
      </c>
      <c r="AE132" s="188">
        <v>1.06</v>
      </c>
      <c r="AF132" s="187">
        <v>1.03</v>
      </c>
      <c r="AG132" s="188">
        <v>0.96</v>
      </c>
      <c r="AH132" s="190">
        <f t="shared" si="19"/>
        <v>0.92400000000000004</v>
      </c>
      <c r="AI132" s="200">
        <v>0.25</v>
      </c>
      <c r="AJ132" s="192">
        <v>0.6</v>
      </c>
      <c r="AK132" s="192">
        <v>0.8</v>
      </c>
      <c r="AL132" s="192">
        <v>1</v>
      </c>
      <c r="AM132" s="192">
        <v>1</v>
      </c>
      <c r="AN132" s="193">
        <v>1</v>
      </c>
      <c r="AO132" s="188">
        <f t="shared" si="23"/>
        <v>0.12</v>
      </c>
      <c r="AP132" s="188">
        <f t="shared" si="21"/>
        <v>0.21</v>
      </c>
      <c r="AQ132" s="188">
        <f t="shared" si="21"/>
        <v>0.12</v>
      </c>
      <c r="AR132" s="188">
        <f t="shared" si="21"/>
        <v>0.42</v>
      </c>
      <c r="AS132" s="188">
        <f t="shared" si="21"/>
        <v>0.69</v>
      </c>
      <c r="AT132" s="188">
        <f t="shared" si="21"/>
        <v>1.17</v>
      </c>
      <c r="AU132" s="188">
        <f t="shared" si="21"/>
        <v>1.74</v>
      </c>
      <c r="AV132" s="188">
        <f t="shared" si="21"/>
        <v>1.8</v>
      </c>
      <c r="AW132" s="188">
        <f t="shared" si="21"/>
        <v>1.92</v>
      </c>
      <c r="AX132" s="188">
        <f t="shared" si="21"/>
        <v>1.98</v>
      </c>
      <c r="AY132" s="188">
        <f t="shared" si="21"/>
        <v>2.37</v>
      </c>
      <c r="AZ132" s="188">
        <f t="shared" si="21"/>
        <v>2.79</v>
      </c>
      <c r="BA132" s="188">
        <f t="shared" si="21"/>
        <v>2.85</v>
      </c>
      <c r="BB132" s="188">
        <f t="shared" si="21"/>
        <v>3.39</v>
      </c>
      <c r="BC132" s="188">
        <f t="shared" si="21"/>
        <v>3.39</v>
      </c>
      <c r="BD132" s="188">
        <f t="shared" si="21"/>
        <v>3.54</v>
      </c>
      <c r="BE132" s="188">
        <f t="shared" si="21"/>
        <v>3.69</v>
      </c>
      <c r="BF132" s="188">
        <f t="shared" si="22"/>
        <v>3.57</v>
      </c>
      <c r="BG132" s="188">
        <f t="shared" si="22"/>
        <v>3.18</v>
      </c>
      <c r="BH132" s="188">
        <f t="shared" si="22"/>
        <v>3.09</v>
      </c>
      <c r="BI132" s="188">
        <f t="shared" si="22"/>
        <v>2.88</v>
      </c>
      <c r="BJ132" s="190">
        <v>0.85</v>
      </c>
      <c r="BK132" s="194" t="str">
        <f t="shared" si="20"/>
        <v>B</v>
      </c>
    </row>
    <row r="133" spans="1:63" s="161" customFormat="1" ht="24">
      <c r="A133" s="180" t="s">
        <v>924</v>
      </c>
      <c r="B133" s="201" t="s">
        <v>925</v>
      </c>
      <c r="C133" s="182">
        <v>40</v>
      </c>
      <c r="D133" s="182"/>
      <c r="E133" s="182" t="s">
        <v>926</v>
      </c>
      <c r="F133" s="182">
        <v>0</v>
      </c>
      <c r="G133" s="180" t="s">
        <v>759</v>
      </c>
      <c r="H133" s="181" t="s">
        <v>927</v>
      </c>
      <c r="I133" s="183">
        <v>41402</v>
      </c>
      <c r="J133" s="183" t="s">
        <v>760</v>
      </c>
      <c r="K133" s="183" t="s">
        <v>930</v>
      </c>
      <c r="L133" s="185" t="s">
        <v>928</v>
      </c>
      <c r="M133" s="188">
        <v>0.06</v>
      </c>
      <c r="N133" s="187">
        <v>0.03</v>
      </c>
      <c r="O133" s="188">
        <v>0.04</v>
      </c>
      <c r="P133" s="188">
        <v>0.1</v>
      </c>
      <c r="Q133" s="187">
        <v>0.23</v>
      </c>
      <c r="R133" s="188">
        <v>0.26</v>
      </c>
      <c r="S133" s="188">
        <v>0.38</v>
      </c>
      <c r="T133" s="187">
        <v>0.48</v>
      </c>
      <c r="U133" s="188">
        <v>0.56000000000000005</v>
      </c>
      <c r="V133" s="188">
        <v>0.78</v>
      </c>
      <c r="W133" s="187">
        <v>0.81</v>
      </c>
      <c r="X133" s="188">
        <v>0.88</v>
      </c>
      <c r="Y133" s="188">
        <v>0.95</v>
      </c>
      <c r="Z133" s="187">
        <v>0.96</v>
      </c>
      <c r="AA133" s="188">
        <v>0.99</v>
      </c>
      <c r="AB133" s="188">
        <v>0.98</v>
      </c>
      <c r="AC133" s="187">
        <v>0.95</v>
      </c>
      <c r="AD133" s="188">
        <v>0.91</v>
      </c>
      <c r="AE133" s="188">
        <v>0.89</v>
      </c>
      <c r="AF133" s="187">
        <v>0.85</v>
      </c>
      <c r="AG133" s="188">
        <v>0.83</v>
      </c>
      <c r="AH133" s="190">
        <f t="shared" si="19"/>
        <v>0.83399999999999996</v>
      </c>
      <c r="AI133" s="200">
        <v>0.2</v>
      </c>
      <c r="AJ133" s="192">
        <v>0.45</v>
      </c>
      <c r="AK133" s="192">
        <v>0.8</v>
      </c>
      <c r="AL133" s="192">
        <v>0.95</v>
      </c>
      <c r="AM133" s="192">
        <v>0.95</v>
      </c>
      <c r="AN133" s="193">
        <v>0.85</v>
      </c>
      <c r="AO133" s="188">
        <f t="shared" si="23"/>
        <v>0.18</v>
      </c>
      <c r="AP133" s="188">
        <f t="shared" si="21"/>
        <v>0.09</v>
      </c>
      <c r="AQ133" s="188">
        <f t="shared" si="21"/>
        <v>0.12</v>
      </c>
      <c r="AR133" s="188">
        <f t="shared" si="21"/>
        <v>0.3</v>
      </c>
      <c r="AS133" s="188">
        <f t="shared" si="21"/>
        <v>0.69</v>
      </c>
      <c r="AT133" s="188">
        <f t="shared" si="21"/>
        <v>0.78</v>
      </c>
      <c r="AU133" s="188">
        <f t="shared" si="21"/>
        <v>1.1399999999999999</v>
      </c>
      <c r="AV133" s="188">
        <f t="shared" si="21"/>
        <v>1.44</v>
      </c>
      <c r="AW133" s="188">
        <f t="shared" si="21"/>
        <v>1.68</v>
      </c>
      <c r="AX133" s="188">
        <f t="shared" si="21"/>
        <v>2.34</v>
      </c>
      <c r="AY133" s="188">
        <f t="shared" si="21"/>
        <v>2.4300000000000002</v>
      </c>
      <c r="AZ133" s="188">
        <f t="shared" si="21"/>
        <v>2.64</v>
      </c>
      <c r="BA133" s="188">
        <f t="shared" si="21"/>
        <v>2.85</v>
      </c>
      <c r="BB133" s="188">
        <f t="shared" si="21"/>
        <v>2.88</v>
      </c>
      <c r="BC133" s="188">
        <f t="shared" si="21"/>
        <v>2.97</v>
      </c>
      <c r="BD133" s="188">
        <f t="shared" si="21"/>
        <v>2.94</v>
      </c>
      <c r="BE133" s="188">
        <f t="shared" si="21"/>
        <v>2.85</v>
      </c>
      <c r="BF133" s="188">
        <f t="shared" si="22"/>
        <v>2.73</v>
      </c>
      <c r="BG133" s="188">
        <f t="shared" si="22"/>
        <v>2.67</v>
      </c>
      <c r="BH133" s="188">
        <f t="shared" si="22"/>
        <v>2.5499999999999998</v>
      </c>
      <c r="BI133" s="188">
        <f t="shared" si="22"/>
        <v>2.4900000000000002</v>
      </c>
      <c r="BJ133" s="190">
        <v>0.75</v>
      </c>
      <c r="BK133" s="194" t="str">
        <f t="shared" si="20"/>
        <v>C</v>
      </c>
    </row>
    <row r="134" spans="1:63" s="161" customFormat="1" ht="24">
      <c r="A134" s="180" t="s">
        <v>924</v>
      </c>
      <c r="B134" s="201" t="s">
        <v>925</v>
      </c>
      <c r="C134" s="182">
        <v>40</v>
      </c>
      <c r="D134" s="182"/>
      <c r="E134" s="182" t="s">
        <v>926</v>
      </c>
      <c r="F134" s="182">
        <v>100</v>
      </c>
      <c r="G134" s="180" t="s">
        <v>759</v>
      </c>
      <c r="H134" s="181" t="s">
        <v>927</v>
      </c>
      <c r="I134" s="183">
        <v>41402</v>
      </c>
      <c r="J134" s="183" t="s">
        <v>760</v>
      </c>
      <c r="K134" s="183" t="s">
        <v>930</v>
      </c>
      <c r="L134" s="185" t="s">
        <v>928</v>
      </c>
      <c r="M134" s="188">
        <v>0.03</v>
      </c>
      <c r="N134" s="187">
        <v>0.03</v>
      </c>
      <c r="O134" s="188">
        <v>0.05</v>
      </c>
      <c r="P134" s="188">
        <v>0.19</v>
      </c>
      <c r="Q134" s="187">
        <v>0.26</v>
      </c>
      <c r="R134" s="188">
        <v>0.36</v>
      </c>
      <c r="S134" s="188">
        <v>0.56000000000000005</v>
      </c>
      <c r="T134" s="187">
        <v>0.64</v>
      </c>
      <c r="U134" s="188">
        <v>0.74</v>
      </c>
      <c r="V134" s="188">
        <v>0.94</v>
      </c>
      <c r="W134" s="187">
        <v>0.98</v>
      </c>
      <c r="X134" s="188">
        <v>1.1200000000000001</v>
      </c>
      <c r="Y134" s="188">
        <v>1.1499999999999999</v>
      </c>
      <c r="Z134" s="187">
        <v>1.1000000000000001</v>
      </c>
      <c r="AA134" s="188">
        <v>1.06</v>
      </c>
      <c r="AB134" s="188">
        <v>1.07</v>
      </c>
      <c r="AC134" s="187">
        <v>1.1299999999999999</v>
      </c>
      <c r="AD134" s="188">
        <v>1.07</v>
      </c>
      <c r="AE134" s="188">
        <v>1.01</v>
      </c>
      <c r="AF134" s="187">
        <v>0.99</v>
      </c>
      <c r="AG134" s="188">
        <v>0.98</v>
      </c>
      <c r="AH134" s="190">
        <f t="shared" si="19"/>
        <v>0.99299999999999999</v>
      </c>
      <c r="AI134" s="200">
        <v>0.25</v>
      </c>
      <c r="AJ134" s="192">
        <v>0.65</v>
      </c>
      <c r="AK134" s="192">
        <v>1</v>
      </c>
      <c r="AL134" s="192">
        <v>1</v>
      </c>
      <c r="AM134" s="192">
        <v>1</v>
      </c>
      <c r="AN134" s="193">
        <v>1</v>
      </c>
      <c r="AO134" s="188">
        <f t="shared" si="23"/>
        <v>0.09</v>
      </c>
      <c r="AP134" s="188">
        <f t="shared" si="21"/>
        <v>0.09</v>
      </c>
      <c r="AQ134" s="188">
        <f t="shared" si="21"/>
        <v>0.15</v>
      </c>
      <c r="AR134" s="188">
        <f t="shared" si="21"/>
        <v>0.56999999999999995</v>
      </c>
      <c r="AS134" s="188">
        <f t="shared" si="21"/>
        <v>0.78</v>
      </c>
      <c r="AT134" s="188">
        <f t="shared" si="21"/>
        <v>1.08</v>
      </c>
      <c r="AU134" s="188">
        <f t="shared" si="21"/>
        <v>1.68</v>
      </c>
      <c r="AV134" s="188">
        <f t="shared" si="21"/>
        <v>1.92</v>
      </c>
      <c r="AW134" s="188">
        <f t="shared" si="21"/>
        <v>2.2200000000000002</v>
      </c>
      <c r="AX134" s="188">
        <f t="shared" si="21"/>
        <v>2.82</v>
      </c>
      <c r="AY134" s="188">
        <f t="shared" si="21"/>
        <v>2.94</v>
      </c>
      <c r="AZ134" s="188">
        <f t="shared" si="21"/>
        <v>3.36</v>
      </c>
      <c r="BA134" s="188">
        <f t="shared" si="21"/>
        <v>3.45</v>
      </c>
      <c r="BB134" s="188">
        <f t="shared" si="21"/>
        <v>3.3</v>
      </c>
      <c r="BC134" s="188">
        <f t="shared" si="21"/>
        <v>3.18</v>
      </c>
      <c r="BD134" s="188">
        <f t="shared" si="21"/>
        <v>3.21</v>
      </c>
      <c r="BE134" s="188">
        <f t="shared" si="21"/>
        <v>3.39</v>
      </c>
      <c r="BF134" s="188">
        <f t="shared" si="22"/>
        <v>3.21</v>
      </c>
      <c r="BG134" s="188">
        <f t="shared" si="22"/>
        <v>3.03</v>
      </c>
      <c r="BH134" s="188">
        <f t="shared" si="22"/>
        <v>2.97</v>
      </c>
      <c r="BI134" s="188">
        <f t="shared" si="22"/>
        <v>2.94</v>
      </c>
      <c r="BJ134" s="190">
        <v>0.95</v>
      </c>
      <c r="BK134" s="194" t="str">
        <f t="shared" si="20"/>
        <v>A</v>
      </c>
    </row>
    <row r="135" spans="1:63" s="161" customFormat="1" ht="24">
      <c r="A135" s="180" t="s">
        <v>924</v>
      </c>
      <c r="B135" s="201" t="s">
        <v>925</v>
      </c>
      <c r="C135" s="182">
        <v>40</v>
      </c>
      <c r="D135" s="182"/>
      <c r="E135" s="182" t="s">
        <v>926</v>
      </c>
      <c r="F135" s="182">
        <v>200</v>
      </c>
      <c r="G135" s="180" t="s">
        <v>759</v>
      </c>
      <c r="H135" s="181" t="s">
        <v>927</v>
      </c>
      <c r="I135" s="183">
        <v>41402</v>
      </c>
      <c r="J135" s="183" t="s">
        <v>760</v>
      </c>
      <c r="K135" s="183" t="s">
        <v>930</v>
      </c>
      <c r="L135" s="185" t="s">
        <v>928</v>
      </c>
      <c r="M135" s="188">
        <v>0.05</v>
      </c>
      <c r="N135" s="187">
        <v>0.1</v>
      </c>
      <c r="O135" s="188">
        <v>0.05</v>
      </c>
      <c r="P135" s="188">
        <v>0.12</v>
      </c>
      <c r="Q135" s="187">
        <v>0.32</v>
      </c>
      <c r="R135" s="188">
        <v>0.44</v>
      </c>
      <c r="S135" s="188">
        <v>0.68</v>
      </c>
      <c r="T135" s="187">
        <v>0.85</v>
      </c>
      <c r="U135" s="188">
        <v>0.93</v>
      </c>
      <c r="V135" s="188">
        <v>1.05</v>
      </c>
      <c r="W135" s="187">
        <v>1.08</v>
      </c>
      <c r="X135" s="188">
        <v>1.1599999999999999</v>
      </c>
      <c r="Y135" s="188">
        <v>1.0900000000000001</v>
      </c>
      <c r="Z135" s="187">
        <v>1.1200000000000001</v>
      </c>
      <c r="AA135" s="188">
        <v>1.1599999999999999</v>
      </c>
      <c r="AB135" s="188">
        <v>1.18</v>
      </c>
      <c r="AC135" s="187">
        <v>1.18</v>
      </c>
      <c r="AD135" s="188">
        <v>1.1200000000000001</v>
      </c>
      <c r="AE135" s="188">
        <v>1.06</v>
      </c>
      <c r="AF135" s="187">
        <v>1.01</v>
      </c>
      <c r="AG135" s="188">
        <v>1.01</v>
      </c>
      <c r="AH135" s="190">
        <f t="shared" si="19"/>
        <v>1.0799999999999998</v>
      </c>
      <c r="AI135" s="200">
        <v>0.3</v>
      </c>
      <c r="AJ135" s="192">
        <v>0.8</v>
      </c>
      <c r="AK135" s="192">
        <v>1</v>
      </c>
      <c r="AL135" s="192">
        <v>1</v>
      </c>
      <c r="AM135" s="192">
        <v>1</v>
      </c>
      <c r="AN135" s="193">
        <v>1</v>
      </c>
      <c r="AO135" s="188">
        <f t="shared" si="23"/>
        <v>0.15</v>
      </c>
      <c r="AP135" s="188">
        <f t="shared" si="21"/>
        <v>0.3</v>
      </c>
      <c r="AQ135" s="188">
        <f t="shared" si="21"/>
        <v>0.15</v>
      </c>
      <c r="AR135" s="188">
        <f t="shared" si="21"/>
        <v>0.36</v>
      </c>
      <c r="AS135" s="188">
        <f t="shared" si="21"/>
        <v>0.96</v>
      </c>
      <c r="AT135" s="188">
        <f t="shared" si="21"/>
        <v>1.32</v>
      </c>
      <c r="AU135" s="188">
        <f t="shared" si="21"/>
        <v>2.04</v>
      </c>
      <c r="AV135" s="188">
        <f t="shared" si="21"/>
        <v>2.5499999999999998</v>
      </c>
      <c r="AW135" s="188">
        <f t="shared" si="21"/>
        <v>2.79</v>
      </c>
      <c r="AX135" s="188">
        <f t="shared" si="21"/>
        <v>3.15</v>
      </c>
      <c r="AY135" s="188">
        <f t="shared" si="21"/>
        <v>3.24</v>
      </c>
      <c r="AZ135" s="188">
        <f t="shared" si="21"/>
        <v>3.48</v>
      </c>
      <c r="BA135" s="188">
        <f t="shared" si="21"/>
        <v>3.27</v>
      </c>
      <c r="BB135" s="188">
        <f t="shared" si="21"/>
        <v>3.36</v>
      </c>
      <c r="BC135" s="188">
        <f t="shared" si="21"/>
        <v>3.48</v>
      </c>
      <c r="BD135" s="188">
        <f t="shared" si="21"/>
        <v>3.54</v>
      </c>
      <c r="BE135" s="188">
        <f t="shared" si="21"/>
        <v>3.54</v>
      </c>
      <c r="BF135" s="188">
        <f t="shared" si="22"/>
        <v>3.36</v>
      </c>
      <c r="BG135" s="188">
        <f t="shared" si="22"/>
        <v>3.18</v>
      </c>
      <c r="BH135" s="188">
        <f t="shared" si="22"/>
        <v>3.03</v>
      </c>
      <c r="BI135" s="188">
        <f t="shared" si="22"/>
        <v>3.03</v>
      </c>
      <c r="BJ135" s="190">
        <v>1</v>
      </c>
      <c r="BK135" s="194" t="str">
        <f t="shared" si="20"/>
        <v>A</v>
      </c>
    </row>
    <row r="136" spans="1:63" s="161" customFormat="1" ht="24">
      <c r="A136" s="180" t="s">
        <v>924</v>
      </c>
      <c r="B136" s="201" t="s">
        <v>925</v>
      </c>
      <c r="C136" s="182">
        <v>40</v>
      </c>
      <c r="D136" s="182"/>
      <c r="E136" s="182" t="s">
        <v>926</v>
      </c>
      <c r="F136" s="182">
        <v>300</v>
      </c>
      <c r="G136" s="180" t="s">
        <v>759</v>
      </c>
      <c r="H136" s="181" t="s">
        <v>927</v>
      </c>
      <c r="I136" s="183">
        <v>41402</v>
      </c>
      <c r="J136" s="183" t="s">
        <v>760</v>
      </c>
      <c r="K136" s="183" t="s">
        <v>930</v>
      </c>
      <c r="L136" s="185" t="s">
        <v>928</v>
      </c>
      <c r="M136" s="188">
        <v>0.02</v>
      </c>
      <c r="N136" s="187">
        <v>0.03</v>
      </c>
      <c r="O136" s="188">
        <v>0.08</v>
      </c>
      <c r="P136" s="188">
        <v>0.16</v>
      </c>
      <c r="Q136" s="187">
        <v>0.28999999999999998</v>
      </c>
      <c r="R136" s="188">
        <v>0.55000000000000004</v>
      </c>
      <c r="S136" s="188">
        <v>0.82</v>
      </c>
      <c r="T136" s="187">
        <v>0.81</v>
      </c>
      <c r="U136" s="188">
        <v>0.9</v>
      </c>
      <c r="V136" s="188">
        <v>0.93</v>
      </c>
      <c r="W136" s="187">
        <v>0.96</v>
      </c>
      <c r="X136" s="188">
        <v>1.01</v>
      </c>
      <c r="Y136" s="188">
        <v>1.1499999999999999</v>
      </c>
      <c r="Z136" s="187">
        <v>1.1599999999999999</v>
      </c>
      <c r="AA136" s="188">
        <v>1.29</v>
      </c>
      <c r="AB136" s="188">
        <v>1.24</v>
      </c>
      <c r="AC136" s="187">
        <v>1.18</v>
      </c>
      <c r="AD136" s="188">
        <v>1.1000000000000001</v>
      </c>
      <c r="AE136" s="188">
        <v>1.05</v>
      </c>
      <c r="AF136" s="187">
        <v>1.03</v>
      </c>
      <c r="AG136" s="188">
        <v>1.01</v>
      </c>
      <c r="AH136" s="190">
        <f t="shared" si="19"/>
        <v>1.0630000000000002</v>
      </c>
      <c r="AI136" s="200">
        <v>0.35</v>
      </c>
      <c r="AJ136" s="192">
        <v>0.85</v>
      </c>
      <c r="AK136" s="192">
        <v>0.95</v>
      </c>
      <c r="AL136" s="192">
        <v>1</v>
      </c>
      <c r="AM136" s="192">
        <v>1</v>
      </c>
      <c r="AN136" s="193">
        <v>1</v>
      </c>
      <c r="AO136" s="188">
        <f t="shared" si="23"/>
        <v>0.06</v>
      </c>
      <c r="AP136" s="188">
        <f t="shared" si="21"/>
        <v>0.09</v>
      </c>
      <c r="AQ136" s="188">
        <f t="shared" si="21"/>
        <v>0.24</v>
      </c>
      <c r="AR136" s="188">
        <f t="shared" si="21"/>
        <v>0.48</v>
      </c>
      <c r="AS136" s="188">
        <f t="shared" si="21"/>
        <v>0.87</v>
      </c>
      <c r="AT136" s="188">
        <f t="shared" si="21"/>
        <v>1.65</v>
      </c>
      <c r="AU136" s="188">
        <f t="shared" si="21"/>
        <v>2.46</v>
      </c>
      <c r="AV136" s="188">
        <f t="shared" si="21"/>
        <v>2.4300000000000002</v>
      </c>
      <c r="AW136" s="188">
        <f t="shared" si="21"/>
        <v>2.7</v>
      </c>
      <c r="AX136" s="188">
        <f t="shared" si="21"/>
        <v>2.79</v>
      </c>
      <c r="AY136" s="188">
        <f t="shared" si="21"/>
        <v>2.88</v>
      </c>
      <c r="AZ136" s="188">
        <f t="shared" si="21"/>
        <v>3.03</v>
      </c>
      <c r="BA136" s="188">
        <f t="shared" si="21"/>
        <v>3.45</v>
      </c>
      <c r="BB136" s="188">
        <f t="shared" si="21"/>
        <v>3.48</v>
      </c>
      <c r="BC136" s="188">
        <f t="shared" si="21"/>
        <v>3.87</v>
      </c>
      <c r="BD136" s="188">
        <f t="shared" si="21"/>
        <v>3.72</v>
      </c>
      <c r="BE136" s="188">
        <f t="shared" si="21"/>
        <v>3.54</v>
      </c>
      <c r="BF136" s="188">
        <f t="shared" si="22"/>
        <v>3.3</v>
      </c>
      <c r="BG136" s="188">
        <f t="shared" si="22"/>
        <v>3.15</v>
      </c>
      <c r="BH136" s="188">
        <f t="shared" si="22"/>
        <v>3.09</v>
      </c>
      <c r="BI136" s="188">
        <f t="shared" si="22"/>
        <v>3.03</v>
      </c>
      <c r="BJ136" s="190">
        <v>1</v>
      </c>
      <c r="BK136" s="194" t="str">
        <f t="shared" si="20"/>
        <v>A</v>
      </c>
    </row>
    <row r="137" spans="1:63" s="161" customFormat="1" ht="24">
      <c r="A137" s="180" t="s">
        <v>924</v>
      </c>
      <c r="B137" s="201" t="s">
        <v>925</v>
      </c>
      <c r="C137" s="182">
        <v>40</v>
      </c>
      <c r="D137" s="182"/>
      <c r="E137" s="182" t="s">
        <v>926</v>
      </c>
      <c r="F137" s="182">
        <v>500</v>
      </c>
      <c r="G137" s="180" t="s">
        <v>759</v>
      </c>
      <c r="H137" s="181" t="s">
        <v>927</v>
      </c>
      <c r="I137" s="183">
        <v>41402</v>
      </c>
      <c r="J137" s="183" t="s">
        <v>760</v>
      </c>
      <c r="K137" s="183" t="s">
        <v>930</v>
      </c>
      <c r="L137" s="185" t="s">
        <v>928</v>
      </c>
      <c r="M137" s="188">
        <v>0.04</v>
      </c>
      <c r="N137" s="187">
        <v>0.08</v>
      </c>
      <c r="O137" s="188">
        <v>0.1</v>
      </c>
      <c r="P137" s="188">
        <v>0.15</v>
      </c>
      <c r="Q137" s="187">
        <v>0.28999999999999998</v>
      </c>
      <c r="R137" s="188">
        <v>0.55000000000000004</v>
      </c>
      <c r="S137" s="188">
        <v>0.78</v>
      </c>
      <c r="T137" s="187">
        <v>0.83</v>
      </c>
      <c r="U137" s="188">
        <v>0.94</v>
      </c>
      <c r="V137" s="188">
        <v>0.96</v>
      </c>
      <c r="W137" s="187">
        <v>0.95</v>
      </c>
      <c r="X137" s="188">
        <v>1.1499999999999999</v>
      </c>
      <c r="Y137" s="188">
        <v>1.35</v>
      </c>
      <c r="Z137" s="187">
        <v>1.4</v>
      </c>
      <c r="AA137" s="188">
        <v>1.37</v>
      </c>
      <c r="AB137" s="188">
        <v>1.4</v>
      </c>
      <c r="AC137" s="187">
        <v>1.41</v>
      </c>
      <c r="AD137" s="188">
        <v>1.24</v>
      </c>
      <c r="AE137" s="188">
        <v>1.1499999999999999</v>
      </c>
      <c r="AF137" s="187">
        <v>1.07</v>
      </c>
      <c r="AG137" s="188">
        <v>1.03</v>
      </c>
      <c r="AH137" s="190">
        <f>AVERAGE(T137:AC137)</f>
        <v>1.1759999999999999</v>
      </c>
      <c r="AI137" s="200">
        <v>0.35</v>
      </c>
      <c r="AJ137" s="192">
        <v>0.85</v>
      </c>
      <c r="AK137" s="192">
        <v>1</v>
      </c>
      <c r="AL137" s="192">
        <v>1</v>
      </c>
      <c r="AM137" s="192">
        <v>1</v>
      </c>
      <c r="AN137" s="193">
        <v>1</v>
      </c>
      <c r="AO137" s="188">
        <f t="shared" si="23"/>
        <v>0.12</v>
      </c>
      <c r="AP137" s="188">
        <f t="shared" si="21"/>
        <v>0.24</v>
      </c>
      <c r="AQ137" s="188">
        <f t="shared" si="21"/>
        <v>0.3</v>
      </c>
      <c r="AR137" s="188">
        <f t="shared" si="21"/>
        <v>0.45</v>
      </c>
      <c r="AS137" s="188">
        <f t="shared" si="21"/>
        <v>0.87</v>
      </c>
      <c r="AT137" s="188">
        <f t="shared" si="21"/>
        <v>1.65</v>
      </c>
      <c r="AU137" s="188">
        <f t="shared" si="21"/>
        <v>2.34</v>
      </c>
      <c r="AV137" s="188">
        <f t="shared" si="21"/>
        <v>2.4900000000000002</v>
      </c>
      <c r="AW137" s="188">
        <f t="shared" si="21"/>
        <v>2.82</v>
      </c>
      <c r="AX137" s="188">
        <f t="shared" si="21"/>
        <v>2.88</v>
      </c>
      <c r="AY137" s="188">
        <f t="shared" si="21"/>
        <v>2.85</v>
      </c>
      <c r="AZ137" s="188">
        <f t="shared" si="21"/>
        <v>3.45</v>
      </c>
      <c r="BA137" s="188">
        <f t="shared" si="21"/>
        <v>4.05</v>
      </c>
      <c r="BB137" s="188">
        <f t="shared" si="21"/>
        <v>4.2</v>
      </c>
      <c r="BC137" s="188">
        <f t="shared" si="21"/>
        <v>4.1100000000000003</v>
      </c>
      <c r="BD137" s="188">
        <f t="shared" si="21"/>
        <v>4.2</v>
      </c>
      <c r="BE137" s="188">
        <f t="shared" si="21"/>
        <v>4.2300000000000004</v>
      </c>
      <c r="BF137" s="188">
        <f t="shared" si="22"/>
        <v>3.72</v>
      </c>
      <c r="BG137" s="188">
        <f t="shared" si="22"/>
        <v>3.45</v>
      </c>
      <c r="BH137" s="188">
        <f t="shared" si="22"/>
        <v>3.21</v>
      </c>
      <c r="BI137" s="188">
        <f t="shared" si="22"/>
        <v>3.09</v>
      </c>
      <c r="BJ137" s="190">
        <v>1</v>
      </c>
      <c r="BK137" s="194" t="str">
        <f t="shared" si="20"/>
        <v>A</v>
      </c>
    </row>
    <row r="138" spans="1:63" s="161" customFormat="1" ht="24">
      <c r="A138" s="180" t="s">
        <v>931</v>
      </c>
      <c r="B138" s="201" t="s">
        <v>932</v>
      </c>
      <c r="C138" s="182" t="s">
        <v>933</v>
      </c>
      <c r="D138" s="182" t="s">
        <v>820</v>
      </c>
      <c r="E138" s="182" t="s">
        <v>769</v>
      </c>
      <c r="F138" s="182" t="s">
        <v>934</v>
      </c>
      <c r="G138" s="180" t="s">
        <v>935</v>
      </c>
      <c r="H138" s="181" t="s">
        <v>936</v>
      </c>
      <c r="I138" s="183">
        <v>40336</v>
      </c>
      <c r="J138" s="183" t="s">
        <v>760</v>
      </c>
      <c r="K138" s="183" t="s">
        <v>771</v>
      </c>
      <c r="L138" s="185">
        <v>9.19</v>
      </c>
      <c r="M138" s="188"/>
      <c r="N138" s="187"/>
      <c r="O138" s="188"/>
      <c r="P138" s="188">
        <v>0.03</v>
      </c>
      <c r="Q138" s="187">
        <v>0.08</v>
      </c>
      <c r="R138" s="188">
        <v>0.12</v>
      </c>
      <c r="S138" s="188">
        <v>0.17</v>
      </c>
      <c r="T138" s="187">
        <v>0.3</v>
      </c>
      <c r="U138" s="188">
        <v>0.41</v>
      </c>
      <c r="V138" s="188">
        <v>0.61</v>
      </c>
      <c r="W138" s="187">
        <v>0.77</v>
      </c>
      <c r="X138" s="188">
        <v>0.83</v>
      </c>
      <c r="Y138" s="188">
        <v>0.92</v>
      </c>
      <c r="Z138" s="187">
        <v>1</v>
      </c>
      <c r="AA138" s="188">
        <v>1.02</v>
      </c>
      <c r="AB138" s="188">
        <v>1.03</v>
      </c>
      <c r="AC138" s="187">
        <v>1.01</v>
      </c>
      <c r="AD138" s="188">
        <v>1</v>
      </c>
      <c r="AE138" s="188">
        <v>0.99</v>
      </c>
      <c r="AF138" s="187">
        <v>0.97</v>
      </c>
      <c r="AG138" s="188">
        <v>0.97</v>
      </c>
      <c r="AH138" s="190">
        <v>0.75</v>
      </c>
      <c r="AI138" s="200">
        <v>0.1</v>
      </c>
      <c r="AJ138" s="192">
        <v>0.3</v>
      </c>
      <c r="AK138" s="192">
        <v>0.75</v>
      </c>
      <c r="AL138" s="192">
        <v>1</v>
      </c>
      <c r="AM138" s="192">
        <v>1</v>
      </c>
      <c r="AN138" s="193">
        <v>1</v>
      </c>
      <c r="AO138" s="186"/>
      <c r="AP138" s="199"/>
      <c r="AQ138" s="186"/>
      <c r="AR138" s="186">
        <v>0.11</v>
      </c>
      <c r="AS138" s="199">
        <v>0.3</v>
      </c>
      <c r="AT138" s="186">
        <v>0.43</v>
      </c>
      <c r="AU138" s="186">
        <v>0.61</v>
      </c>
      <c r="AV138" s="199">
        <v>1.04</v>
      </c>
      <c r="AW138" s="186">
        <v>1.45</v>
      </c>
      <c r="AX138" s="186">
        <v>2.16</v>
      </c>
      <c r="AY138" s="199">
        <v>2.73</v>
      </c>
      <c r="AZ138" s="186">
        <v>2.94</v>
      </c>
      <c r="BA138" s="186">
        <v>3.25</v>
      </c>
      <c r="BB138" s="199">
        <v>3.54</v>
      </c>
      <c r="BC138" s="186">
        <v>3.61</v>
      </c>
      <c r="BD138" s="186">
        <v>3.65</v>
      </c>
      <c r="BE138" s="199">
        <v>3.57</v>
      </c>
      <c r="BF138" s="186">
        <v>3.55</v>
      </c>
      <c r="BG138" s="186">
        <v>3.5</v>
      </c>
      <c r="BH138" s="199">
        <v>3.42</v>
      </c>
      <c r="BI138" s="186">
        <v>3.44</v>
      </c>
      <c r="BJ138" s="190"/>
      <c r="BK138" s="194"/>
    </row>
    <row r="139" spans="1:63" s="161" customFormat="1">
      <c r="A139" s="180" t="s">
        <v>931</v>
      </c>
      <c r="B139" s="201" t="s">
        <v>937</v>
      </c>
      <c r="C139" s="182" t="s">
        <v>802</v>
      </c>
      <c r="D139" s="182" t="s">
        <v>820</v>
      </c>
      <c r="E139" s="182" t="s">
        <v>769</v>
      </c>
      <c r="F139" s="182">
        <v>850</v>
      </c>
      <c r="G139" s="180" t="s">
        <v>770</v>
      </c>
      <c r="H139" s="181" t="s">
        <v>803</v>
      </c>
      <c r="I139" s="183">
        <v>32954</v>
      </c>
      <c r="J139" s="183" t="s">
        <v>760</v>
      </c>
      <c r="K139" s="183" t="s">
        <v>771</v>
      </c>
      <c r="L139" s="185">
        <v>9.9</v>
      </c>
      <c r="M139" s="188"/>
      <c r="N139" s="187"/>
      <c r="O139" s="188"/>
      <c r="P139" s="188">
        <v>0.12</v>
      </c>
      <c r="Q139" s="187">
        <v>0.11</v>
      </c>
      <c r="R139" s="188">
        <v>0.06</v>
      </c>
      <c r="S139" s="188">
        <v>0.22</v>
      </c>
      <c r="T139" s="187">
        <v>0.35</v>
      </c>
      <c r="U139" s="188">
        <v>0.52</v>
      </c>
      <c r="V139" s="188">
        <v>0.65</v>
      </c>
      <c r="W139" s="187">
        <v>0.76</v>
      </c>
      <c r="X139" s="188">
        <v>0.8</v>
      </c>
      <c r="Y139" s="188">
        <v>0.83</v>
      </c>
      <c r="Z139" s="187">
        <v>0.87</v>
      </c>
      <c r="AA139" s="188">
        <v>0.8</v>
      </c>
      <c r="AB139" s="188">
        <v>0.76</v>
      </c>
      <c r="AC139" s="187">
        <v>0.75</v>
      </c>
      <c r="AD139" s="188">
        <v>0.73</v>
      </c>
      <c r="AE139" s="188">
        <v>0.61</v>
      </c>
      <c r="AF139" s="187">
        <v>0.74</v>
      </c>
      <c r="AG139" s="188">
        <v>0.56000000000000005</v>
      </c>
      <c r="AH139" s="190">
        <f t="shared" ref="AH139" si="24">AVERAGE(T139:AC139)</f>
        <v>0.70899999999999996</v>
      </c>
      <c r="AI139" s="200">
        <v>0.1</v>
      </c>
      <c r="AJ139" s="192">
        <v>0.35</v>
      </c>
      <c r="AK139" s="192">
        <v>0.75</v>
      </c>
      <c r="AL139" s="192">
        <v>0.85</v>
      </c>
      <c r="AM139" s="192">
        <v>0.75</v>
      </c>
      <c r="AN139" s="193">
        <v>0.65</v>
      </c>
      <c r="AO139" s="186"/>
      <c r="AP139" s="199"/>
      <c r="AQ139" s="186"/>
      <c r="AR139" s="186"/>
      <c r="AS139" s="199"/>
      <c r="AT139" s="186"/>
      <c r="AU139" s="186"/>
      <c r="AV139" s="199"/>
      <c r="AW139" s="186"/>
      <c r="AX139" s="186"/>
      <c r="AY139" s="199"/>
      <c r="AZ139" s="186"/>
      <c r="BA139" s="186"/>
      <c r="BB139" s="199"/>
      <c r="BC139" s="186"/>
      <c r="BD139" s="186"/>
      <c r="BE139" s="199"/>
      <c r="BF139" s="186"/>
      <c r="BG139" s="186"/>
      <c r="BH139" s="199"/>
      <c r="BI139" s="186"/>
      <c r="BJ139" s="190"/>
      <c r="BK139" s="194"/>
    </row>
    <row r="140" spans="1:63" s="161" customFormat="1" ht="24">
      <c r="A140" s="180" t="s">
        <v>939</v>
      </c>
      <c r="B140" s="201" t="s">
        <v>940</v>
      </c>
      <c r="C140" s="182">
        <v>20</v>
      </c>
      <c r="D140" s="182"/>
      <c r="E140" s="182" t="s">
        <v>773</v>
      </c>
      <c r="F140" s="182">
        <v>0</v>
      </c>
      <c r="G140" s="180" t="s">
        <v>759</v>
      </c>
      <c r="H140" s="181" t="s">
        <v>941</v>
      </c>
      <c r="I140" s="183">
        <v>38713</v>
      </c>
      <c r="J140" s="183" t="s">
        <v>771</v>
      </c>
      <c r="K140" s="183" t="s">
        <v>771</v>
      </c>
      <c r="L140" s="185">
        <v>12</v>
      </c>
      <c r="M140" s="188">
        <v>0.15</v>
      </c>
      <c r="N140" s="187">
        <v>0.19</v>
      </c>
      <c r="O140" s="188">
        <v>7.0000000000000007E-2</v>
      </c>
      <c r="P140" s="188">
        <v>0.17</v>
      </c>
      <c r="Q140" s="187">
        <v>0.1</v>
      </c>
      <c r="R140" s="188">
        <v>0.14000000000000001</v>
      </c>
      <c r="S140" s="188">
        <v>0.12</v>
      </c>
      <c r="T140" s="187">
        <v>0.14000000000000001</v>
      </c>
      <c r="U140" s="188">
        <v>0.14000000000000001</v>
      </c>
      <c r="V140" s="188">
        <v>0.18</v>
      </c>
      <c r="W140" s="187">
        <v>0.22</v>
      </c>
      <c r="X140" s="188">
        <v>0.3</v>
      </c>
      <c r="Y140" s="188">
        <v>0.36</v>
      </c>
      <c r="Z140" s="187">
        <v>0.46</v>
      </c>
      <c r="AA140" s="188">
        <v>0.54</v>
      </c>
      <c r="AB140" s="188">
        <v>0.64</v>
      </c>
      <c r="AC140" s="187">
        <v>0.84</v>
      </c>
      <c r="AD140" s="188">
        <v>0.89</v>
      </c>
      <c r="AE140" s="188">
        <v>0.82</v>
      </c>
      <c r="AF140" s="187">
        <v>0.85</v>
      </c>
      <c r="AG140" s="188">
        <v>0.88</v>
      </c>
      <c r="AH140" s="190">
        <f>AVERAGE(T140:AC140)</f>
        <v>0.38200000000000001</v>
      </c>
      <c r="AI140" s="200">
        <v>0.15</v>
      </c>
      <c r="AJ140" s="192">
        <v>0.15</v>
      </c>
      <c r="AK140" s="192">
        <v>0.25</v>
      </c>
      <c r="AL140" s="192">
        <v>0.45</v>
      </c>
      <c r="AM140" s="192">
        <v>0.8</v>
      </c>
      <c r="AN140" s="193">
        <v>0.85</v>
      </c>
      <c r="AO140" s="186">
        <f t="shared" ref="AO140:BD141" si="25">ROUND(M140*$L140,2)</f>
        <v>1.8</v>
      </c>
      <c r="AP140" s="199">
        <f t="shared" si="25"/>
        <v>2.2799999999999998</v>
      </c>
      <c r="AQ140" s="186">
        <f t="shared" si="25"/>
        <v>0.84</v>
      </c>
      <c r="AR140" s="186">
        <f t="shared" si="25"/>
        <v>2.04</v>
      </c>
      <c r="AS140" s="199">
        <f t="shared" si="25"/>
        <v>1.2</v>
      </c>
      <c r="AT140" s="186">
        <f t="shared" si="25"/>
        <v>1.68</v>
      </c>
      <c r="AU140" s="186">
        <f t="shared" si="25"/>
        <v>1.44</v>
      </c>
      <c r="AV140" s="199">
        <f t="shared" si="25"/>
        <v>1.68</v>
      </c>
      <c r="AW140" s="186">
        <f t="shared" si="25"/>
        <v>1.68</v>
      </c>
      <c r="AX140" s="186">
        <f t="shared" si="25"/>
        <v>2.16</v>
      </c>
      <c r="AY140" s="199">
        <f t="shared" si="25"/>
        <v>2.64</v>
      </c>
      <c r="AZ140" s="186">
        <f t="shared" si="25"/>
        <v>3.6</v>
      </c>
      <c r="BA140" s="186">
        <f t="shared" si="25"/>
        <v>4.32</v>
      </c>
      <c r="BB140" s="199">
        <f t="shared" si="25"/>
        <v>5.52</v>
      </c>
      <c r="BC140" s="186">
        <f t="shared" si="25"/>
        <v>6.48</v>
      </c>
      <c r="BD140" s="186">
        <f t="shared" si="25"/>
        <v>7.68</v>
      </c>
      <c r="BE140" s="199">
        <f t="shared" ref="BE140:BI141" si="26">ROUND(AC140*$L140,2)</f>
        <v>10.08</v>
      </c>
      <c r="BF140" s="186">
        <f t="shared" si="26"/>
        <v>10.68</v>
      </c>
      <c r="BG140" s="186">
        <f t="shared" si="26"/>
        <v>9.84</v>
      </c>
      <c r="BH140" s="199">
        <f t="shared" si="26"/>
        <v>10.199999999999999</v>
      </c>
      <c r="BI140" s="186">
        <f t="shared" si="26"/>
        <v>10.56</v>
      </c>
      <c r="BJ140" s="190">
        <v>0.35</v>
      </c>
      <c r="BK140" s="194" t="s">
        <v>23</v>
      </c>
    </row>
    <row r="141" spans="1:63" s="161" customFormat="1" ht="24">
      <c r="A141" s="180" t="s">
        <v>939</v>
      </c>
      <c r="B141" s="201" t="s">
        <v>940</v>
      </c>
      <c r="C141" s="182">
        <v>20</v>
      </c>
      <c r="D141" s="182"/>
      <c r="E141" s="182" t="s">
        <v>773</v>
      </c>
      <c r="F141" s="182">
        <v>0</v>
      </c>
      <c r="G141" s="180" t="s">
        <v>759</v>
      </c>
      <c r="H141" s="181" t="s">
        <v>941</v>
      </c>
      <c r="I141" s="183">
        <v>38713</v>
      </c>
      <c r="J141" s="183" t="s">
        <v>771</v>
      </c>
      <c r="K141" s="183" t="s">
        <v>771</v>
      </c>
      <c r="L141" s="185">
        <v>12</v>
      </c>
      <c r="M141" s="188">
        <v>0.17</v>
      </c>
      <c r="N141" s="187">
        <v>0.5</v>
      </c>
      <c r="O141" s="188">
        <v>0.06</v>
      </c>
      <c r="P141" s="188">
        <v>0.16</v>
      </c>
      <c r="Q141" s="187">
        <v>0.11</v>
      </c>
      <c r="R141" s="188">
        <v>0.17</v>
      </c>
      <c r="S141" s="188">
        <v>0.13</v>
      </c>
      <c r="T141" s="187">
        <v>0.14000000000000001</v>
      </c>
      <c r="U141" s="188">
        <v>0.13</v>
      </c>
      <c r="V141" s="188">
        <v>0.16</v>
      </c>
      <c r="W141" s="187">
        <v>0.25</v>
      </c>
      <c r="X141" s="188">
        <v>0.27</v>
      </c>
      <c r="Y141" s="188">
        <v>0.33</v>
      </c>
      <c r="Z141" s="187">
        <v>0.44</v>
      </c>
      <c r="AA141" s="188">
        <v>0.54</v>
      </c>
      <c r="AB141" s="188">
        <v>0.63</v>
      </c>
      <c r="AC141" s="187">
        <v>0.8</v>
      </c>
      <c r="AD141" s="188">
        <v>0.87</v>
      </c>
      <c r="AE141" s="188">
        <v>0.79</v>
      </c>
      <c r="AF141" s="187">
        <v>0.85</v>
      </c>
      <c r="AG141" s="188">
        <v>0.9</v>
      </c>
      <c r="AH141" s="190">
        <f>AVERAGE(T141:AC141)</f>
        <v>0.36899999999999994</v>
      </c>
      <c r="AI141" s="200">
        <v>0.15</v>
      </c>
      <c r="AJ141" s="192">
        <v>0.15</v>
      </c>
      <c r="AK141" s="192">
        <v>0.25</v>
      </c>
      <c r="AL141" s="192">
        <v>0.45</v>
      </c>
      <c r="AM141" s="192">
        <v>0.75</v>
      </c>
      <c r="AN141" s="193">
        <v>0.85</v>
      </c>
      <c r="AO141" s="186">
        <f t="shared" si="25"/>
        <v>2.04</v>
      </c>
      <c r="AP141" s="199">
        <f t="shared" si="25"/>
        <v>6</v>
      </c>
      <c r="AQ141" s="186">
        <f t="shared" si="25"/>
        <v>0.72</v>
      </c>
      <c r="AR141" s="186">
        <f t="shared" si="25"/>
        <v>1.92</v>
      </c>
      <c r="AS141" s="199">
        <f t="shared" si="25"/>
        <v>1.32</v>
      </c>
      <c r="AT141" s="186">
        <f t="shared" si="25"/>
        <v>2.04</v>
      </c>
      <c r="AU141" s="186">
        <f t="shared" si="25"/>
        <v>1.56</v>
      </c>
      <c r="AV141" s="199">
        <f t="shared" si="25"/>
        <v>1.68</v>
      </c>
      <c r="AW141" s="186">
        <f t="shared" si="25"/>
        <v>1.56</v>
      </c>
      <c r="AX141" s="186">
        <f t="shared" si="25"/>
        <v>1.92</v>
      </c>
      <c r="AY141" s="199">
        <f t="shared" si="25"/>
        <v>3</v>
      </c>
      <c r="AZ141" s="186">
        <f t="shared" si="25"/>
        <v>3.24</v>
      </c>
      <c r="BA141" s="186">
        <f t="shared" si="25"/>
        <v>3.96</v>
      </c>
      <c r="BB141" s="199">
        <f t="shared" si="25"/>
        <v>5.28</v>
      </c>
      <c r="BC141" s="186">
        <f t="shared" si="25"/>
        <v>6.48</v>
      </c>
      <c r="BD141" s="186">
        <f t="shared" ref="BD141" si="27">ROUND(AB141*$L141,2)</f>
        <v>7.56</v>
      </c>
      <c r="BE141" s="199">
        <f t="shared" si="26"/>
        <v>9.6</v>
      </c>
      <c r="BF141" s="186">
        <f t="shared" si="26"/>
        <v>10.44</v>
      </c>
      <c r="BG141" s="186">
        <f t="shared" si="26"/>
        <v>9.48</v>
      </c>
      <c r="BH141" s="199">
        <f t="shared" si="26"/>
        <v>10.199999999999999</v>
      </c>
      <c r="BI141" s="186">
        <f t="shared" si="26"/>
        <v>10.8</v>
      </c>
      <c r="BJ141" s="190">
        <v>0.35</v>
      </c>
      <c r="BK141" s="194" t="s">
        <v>23</v>
      </c>
    </row>
    <row r="142" spans="1:63" s="161" customFormat="1">
      <c r="A142" s="180" t="s">
        <v>938</v>
      </c>
      <c r="B142" s="201" t="s">
        <v>819</v>
      </c>
      <c r="C142" s="202">
        <v>30</v>
      </c>
      <c r="D142" s="182"/>
      <c r="E142" s="182" t="s">
        <v>929</v>
      </c>
      <c r="F142" s="182">
        <v>0</v>
      </c>
      <c r="G142" s="180" t="s">
        <v>759</v>
      </c>
      <c r="H142" s="181" t="s">
        <v>943</v>
      </c>
      <c r="I142" s="183">
        <v>42921</v>
      </c>
      <c r="J142" s="183" t="s">
        <v>760</v>
      </c>
      <c r="K142" s="183" t="s">
        <v>771</v>
      </c>
      <c r="L142" s="185">
        <v>11.72</v>
      </c>
      <c r="M142" s="186">
        <v>0.05</v>
      </c>
      <c r="N142" s="186">
        <v>0.12</v>
      </c>
      <c r="O142" s="186">
        <v>0.1</v>
      </c>
      <c r="P142" s="186">
        <v>0.05</v>
      </c>
      <c r="Q142" s="186">
        <v>0.09</v>
      </c>
      <c r="R142" s="186">
        <v>0.15</v>
      </c>
      <c r="S142" s="186">
        <v>0.2</v>
      </c>
      <c r="T142" s="186">
        <v>0.28999999999999998</v>
      </c>
      <c r="U142" s="186">
        <v>0.32</v>
      </c>
      <c r="V142" s="186">
        <v>0.52</v>
      </c>
      <c r="W142" s="186">
        <v>0.63</v>
      </c>
      <c r="X142" s="186">
        <v>0.72</v>
      </c>
      <c r="Y142" s="186">
        <v>0.8</v>
      </c>
      <c r="Z142" s="186">
        <v>0.9</v>
      </c>
      <c r="AA142" s="186">
        <v>0.92</v>
      </c>
      <c r="AB142" s="186">
        <v>0.91</v>
      </c>
      <c r="AC142" s="186">
        <v>0.9</v>
      </c>
      <c r="AD142" s="186">
        <v>0.9</v>
      </c>
      <c r="AE142" s="186">
        <v>0.9</v>
      </c>
      <c r="AF142" s="186">
        <v>0.86</v>
      </c>
      <c r="AG142" s="186">
        <v>0.82</v>
      </c>
      <c r="AH142" s="190">
        <f t="shared" ref="AH142:AH161" si="28">AVERAGE(T142:AC142)</f>
        <v>0.69100000000000006</v>
      </c>
      <c r="AI142" s="200">
        <v>0.1</v>
      </c>
      <c r="AJ142" s="192">
        <v>0.25</v>
      </c>
      <c r="AK142" s="192">
        <v>0.6</v>
      </c>
      <c r="AL142" s="192">
        <v>0.85</v>
      </c>
      <c r="AM142" s="192">
        <v>0.9</v>
      </c>
      <c r="AN142" s="193">
        <v>0.85</v>
      </c>
      <c r="AO142" s="186">
        <f t="shared" ref="AO142:BD153" si="29">ROUND(M142*$L142,2)</f>
        <v>0.59</v>
      </c>
      <c r="AP142" s="186">
        <f t="shared" si="29"/>
        <v>1.41</v>
      </c>
      <c r="AQ142" s="186">
        <f t="shared" si="29"/>
        <v>1.17</v>
      </c>
      <c r="AR142" s="186">
        <f t="shared" si="29"/>
        <v>0.59</v>
      </c>
      <c r="AS142" s="186">
        <f t="shared" si="29"/>
        <v>1.05</v>
      </c>
      <c r="AT142" s="186">
        <f t="shared" si="29"/>
        <v>1.76</v>
      </c>
      <c r="AU142" s="186">
        <f t="shared" si="29"/>
        <v>2.34</v>
      </c>
      <c r="AV142" s="186">
        <f t="shared" si="29"/>
        <v>3.4</v>
      </c>
      <c r="AW142" s="186">
        <f t="shared" si="29"/>
        <v>3.75</v>
      </c>
      <c r="AX142" s="186">
        <f t="shared" si="29"/>
        <v>6.09</v>
      </c>
      <c r="AY142" s="186">
        <f t="shared" si="29"/>
        <v>7.38</v>
      </c>
      <c r="AZ142" s="186">
        <f t="shared" si="29"/>
        <v>8.44</v>
      </c>
      <c r="BA142" s="186">
        <f t="shared" si="29"/>
        <v>9.3800000000000008</v>
      </c>
      <c r="BB142" s="186">
        <f t="shared" si="29"/>
        <v>10.55</v>
      </c>
      <c r="BC142" s="186">
        <f t="shared" si="29"/>
        <v>10.78</v>
      </c>
      <c r="BD142" s="186">
        <f t="shared" si="29"/>
        <v>10.67</v>
      </c>
      <c r="BE142" s="186">
        <f t="shared" ref="AU142:BI155" si="30">ROUND(AC142*$L142,2)</f>
        <v>10.55</v>
      </c>
      <c r="BF142" s="186">
        <f t="shared" si="30"/>
        <v>10.55</v>
      </c>
      <c r="BG142" s="186">
        <f t="shared" si="30"/>
        <v>10.55</v>
      </c>
      <c r="BH142" s="186">
        <f t="shared" si="30"/>
        <v>10.08</v>
      </c>
      <c r="BI142" s="186">
        <f t="shared" si="30"/>
        <v>9.61</v>
      </c>
      <c r="BJ142" s="190">
        <v>0.55000000000000004</v>
      </c>
      <c r="BK142" s="194" t="s">
        <v>23</v>
      </c>
    </row>
    <row r="143" spans="1:63" s="161" customFormat="1">
      <c r="A143" s="180" t="s">
        <v>938</v>
      </c>
      <c r="B143" s="201" t="s">
        <v>819</v>
      </c>
      <c r="C143" s="202">
        <v>40</v>
      </c>
      <c r="D143" s="182"/>
      <c r="E143" s="182" t="s">
        <v>929</v>
      </c>
      <c r="F143" s="182">
        <v>0</v>
      </c>
      <c r="G143" s="180" t="s">
        <v>759</v>
      </c>
      <c r="H143" s="181" t="s">
        <v>943</v>
      </c>
      <c r="I143" s="183">
        <v>42921</v>
      </c>
      <c r="J143" s="183" t="s">
        <v>760</v>
      </c>
      <c r="K143" s="183" t="s">
        <v>771</v>
      </c>
      <c r="L143" s="185">
        <v>11.72</v>
      </c>
      <c r="M143" s="188">
        <v>0.1</v>
      </c>
      <c r="N143" s="187">
        <v>0.13</v>
      </c>
      <c r="O143" s="188">
        <v>0.12</v>
      </c>
      <c r="P143" s="188">
        <v>7.0000000000000007E-2</v>
      </c>
      <c r="Q143" s="187">
        <v>0.1</v>
      </c>
      <c r="R143" s="188">
        <v>0.19</v>
      </c>
      <c r="S143" s="188">
        <v>0.27</v>
      </c>
      <c r="T143" s="187">
        <v>0.39</v>
      </c>
      <c r="U143" s="188">
        <v>0.39</v>
      </c>
      <c r="V143" s="188">
        <v>0.62</v>
      </c>
      <c r="W143" s="187">
        <v>0.65</v>
      </c>
      <c r="X143" s="188">
        <v>0.73</v>
      </c>
      <c r="Y143" s="188">
        <v>0.78</v>
      </c>
      <c r="Z143" s="187">
        <v>0.86</v>
      </c>
      <c r="AA143" s="188">
        <v>0.9</v>
      </c>
      <c r="AB143" s="188">
        <v>0.95</v>
      </c>
      <c r="AC143" s="187">
        <v>0.88</v>
      </c>
      <c r="AD143" s="188">
        <v>0.87</v>
      </c>
      <c r="AE143" s="188">
        <v>0.86</v>
      </c>
      <c r="AF143" s="187">
        <v>0.82</v>
      </c>
      <c r="AG143" s="188">
        <v>0.82</v>
      </c>
      <c r="AH143" s="190">
        <f t="shared" si="28"/>
        <v>0.71500000000000008</v>
      </c>
      <c r="AI143" s="200">
        <v>0.1</v>
      </c>
      <c r="AJ143" s="192">
        <v>0.35</v>
      </c>
      <c r="AK143" s="192">
        <v>0.65</v>
      </c>
      <c r="AL143" s="192">
        <v>0.85</v>
      </c>
      <c r="AM143" s="192">
        <v>0.9</v>
      </c>
      <c r="AN143" s="193">
        <v>0.85</v>
      </c>
      <c r="AO143" s="186">
        <f t="shared" si="29"/>
        <v>1.17</v>
      </c>
      <c r="AP143" s="186">
        <f t="shared" si="29"/>
        <v>1.52</v>
      </c>
      <c r="AQ143" s="186">
        <f t="shared" si="29"/>
        <v>1.41</v>
      </c>
      <c r="AR143" s="186">
        <f t="shared" si="29"/>
        <v>0.82</v>
      </c>
      <c r="AS143" s="186">
        <f t="shared" si="29"/>
        <v>1.17</v>
      </c>
      <c r="AT143" s="186">
        <f t="shared" si="29"/>
        <v>2.23</v>
      </c>
      <c r="AU143" s="186">
        <f t="shared" si="29"/>
        <v>3.16</v>
      </c>
      <c r="AV143" s="186">
        <f t="shared" si="29"/>
        <v>4.57</v>
      </c>
      <c r="AW143" s="186">
        <f t="shared" si="29"/>
        <v>4.57</v>
      </c>
      <c r="AX143" s="186">
        <f t="shared" si="29"/>
        <v>7.27</v>
      </c>
      <c r="AY143" s="186">
        <f t="shared" si="29"/>
        <v>7.62</v>
      </c>
      <c r="AZ143" s="186">
        <f t="shared" si="29"/>
        <v>8.56</v>
      </c>
      <c r="BA143" s="186">
        <f t="shared" si="29"/>
        <v>9.14</v>
      </c>
      <c r="BB143" s="186">
        <f t="shared" si="29"/>
        <v>10.08</v>
      </c>
      <c r="BC143" s="186">
        <f t="shared" si="29"/>
        <v>10.55</v>
      </c>
      <c r="BD143" s="186">
        <f t="shared" si="29"/>
        <v>11.13</v>
      </c>
      <c r="BE143" s="186">
        <f t="shared" si="30"/>
        <v>10.31</v>
      </c>
      <c r="BF143" s="186">
        <f t="shared" si="30"/>
        <v>10.199999999999999</v>
      </c>
      <c r="BG143" s="186">
        <f t="shared" si="30"/>
        <v>10.08</v>
      </c>
      <c r="BH143" s="186">
        <f t="shared" si="30"/>
        <v>9.61</v>
      </c>
      <c r="BI143" s="186">
        <f t="shared" si="30"/>
        <v>9.61</v>
      </c>
      <c r="BJ143" s="190">
        <v>0.65</v>
      </c>
      <c r="BK143" s="194" t="s">
        <v>35</v>
      </c>
    </row>
    <row r="144" spans="1:63" s="161" customFormat="1">
      <c r="A144" s="180" t="s">
        <v>938</v>
      </c>
      <c r="B144" s="201" t="s">
        <v>819</v>
      </c>
      <c r="C144" s="202">
        <v>50</v>
      </c>
      <c r="D144" s="182"/>
      <c r="E144" s="182" t="s">
        <v>929</v>
      </c>
      <c r="F144" s="182">
        <v>0</v>
      </c>
      <c r="G144" s="180" t="s">
        <v>759</v>
      </c>
      <c r="H144" s="181" t="s">
        <v>943</v>
      </c>
      <c r="I144" s="183">
        <v>42921</v>
      </c>
      <c r="J144" s="183" t="s">
        <v>760</v>
      </c>
      <c r="K144" s="183" t="s">
        <v>771</v>
      </c>
      <c r="L144" s="185">
        <v>11.72</v>
      </c>
      <c r="M144" s="188">
        <v>0.1</v>
      </c>
      <c r="N144" s="187">
        <v>0.14000000000000001</v>
      </c>
      <c r="O144" s="188">
        <v>0.18</v>
      </c>
      <c r="P144" s="188">
        <v>0.09</v>
      </c>
      <c r="Q144" s="187">
        <v>0.12</v>
      </c>
      <c r="R144" s="188">
        <v>0.25</v>
      </c>
      <c r="S144" s="188">
        <v>0.39</v>
      </c>
      <c r="T144" s="187">
        <v>0.51</v>
      </c>
      <c r="U144" s="188">
        <v>0.55000000000000004</v>
      </c>
      <c r="V144" s="188">
        <v>0.68</v>
      </c>
      <c r="W144" s="187">
        <v>0.74</v>
      </c>
      <c r="X144" s="188">
        <v>0.82</v>
      </c>
      <c r="Y144" s="188">
        <v>0.85</v>
      </c>
      <c r="Z144" s="187">
        <v>0.89</v>
      </c>
      <c r="AA144" s="188">
        <v>0.91</v>
      </c>
      <c r="AB144" s="188">
        <v>0.9</v>
      </c>
      <c r="AC144" s="187">
        <v>0.86</v>
      </c>
      <c r="AD144" s="188">
        <v>0.87</v>
      </c>
      <c r="AE144" s="188">
        <v>0.86</v>
      </c>
      <c r="AF144" s="187">
        <v>0.89</v>
      </c>
      <c r="AG144" s="188">
        <v>0.84</v>
      </c>
      <c r="AH144" s="190">
        <f t="shared" si="28"/>
        <v>0.77100000000000013</v>
      </c>
      <c r="AI144" s="200">
        <v>0.15</v>
      </c>
      <c r="AJ144" s="192">
        <v>0.5</v>
      </c>
      <c r="AK144" s="192">
        <v>0.75</v>
      </c>
      <c r="AL144" s="192">
        <v>0.9</v>
      </c>
      <c r="AM144" s="192">
        <v>0.9</v>
      </c>
      <c r="AN144" s="193">
        <v>0.85</v>
      </c>
      <c r="AO144" s="186">
        <f t="shared" si="29"/>
        <v>1.17</v>
      </c>
      <c r="AP144" s="186">
        <f t="shared" si="29"/>
        <v>1.64</v>
      </c>
      <c r="AQ144" s="186">
        <f t="shared" si="29"/>
        <v>2.11</v>
      </c>
      <c r="AR144" s="186">
        <f t="shared" si="29"/>
        <v>1.05</v>
      </c>
      <c r="AS144" s="186">
        <f t="shared" si="29"/>
        <v>1.41</v>
      </c>
      <c r="AT144" s="186">
        <f t="shared" si="29"/>
        <v>2.93</v>
      </c>
      <c r="AU144" s="186">
        <f t="shared" si="29"/>
        <v>4.57</v>
      </c>
      <c r="AV144" s="186">
        <f t="shared" si="29"/>
        <v>5.98</v>
      </c>
      <c r="AW144" s="186">
        <f t="shared" si="29"/>
        <v>6.45</v>
      </c>
      <c r="AX144" s="186">
        <f t="shared" si="29"/>
        <v>7.97</v>
      </c>
      <c r="AY144" s="186">
        <f t="shared" si="29"/>
        <v>8.67</v>
      </c>
      <c r="AZ144" s="186">
        <f t="shared" si="29"/>
        <v>9.61</v>
      </c>
      <c r="BA144" s="186">
        <f t="shared" si="29"/>
        <v>9.9600000000000009</v>
      </c>
      <c r="BB144" s="186">
        <f t="shared" si="29"/>
        <v>10.43</v>
      </c>
      <c r="BC144" s="186">
        <f t="shared" si="29"/>
        <v>10.67</v>
      </c>
      <c r="BD144" s="186">
        <f t="shared" si="29"/>
        <v>10.55</v>
      </c>
      <c r="BE144" s="186">
        <f t="shared" si="30"/>
        <v>10.08</v>
      </c>
      <c r="BF144" s="186">
        <f t="shared" si="30"/>
        <v>10.199999999999999</v>
      </c>
      <c r="BG144" s="186">
        <f t="shared" si="30"/>
        <v>10.08</v>
      </c>
      <c r="BH144" s="186">
        <f t="shared" si="30"/>
        <v>10.43</v>
      </c>
      <c r="BI144" s="186">
        <f t="shared" si="30"/>
        <v>9.84</v>
      </c>
      <c r="BJ144" s="190">
        <v>0.75</v>
      </c>
      <c r="BK144" s="194" t="s">
        <v>35</v>
      </c>
    </row>
    <row r="145" spans="1:63" s="161" customFormat="1">
      <c r="A145" s="180" t="s">
        <v>938</v>
      </c>
      <c r="B145" s="201" t="s">
        <v>819</v>
      </c>
      <c r="C145" s="202">
        <v>60</v>
      </c>
      <c r="D145" s="182"/>
      <c r="E145" s="182" t="s">
        <v>929</v>
      </c>
      <c r="F145" s="182">
        <v>0</v>
      </c>
      <c r="G145" s="180" t="s">
        <v>759</v>
      </c>
      <c r="H145" s="181" t="s">
        <v>943</v>
      </c>
      <c r="I145" s="183">
        <v>42921</v>
      </c>
      <c r="J145" s="183" t="s">
        <v>760</v>
      </c>
      <c r="K145" s="183" t="s">
        <v>771</v>
      </c>
      <c r="L145" s="185">
        <v>11.72</v>
      </c>
      <c r="M145" s="188">
        <v>0.08</v>
      </c>
      <c r="N145" s="187">
        <v>0.15</v>
      </c>
      <c r="O145" s="188">
        <v>0.19</v>
      </c>
      <c r="P145" s="188">
        <v>0.12</v>
      </c>
      <c r="Q145" s="187">
        <v>0.2</v>
      </c>
      <c r="R145" s="188">
        <v>0.37</v>
      </c>
      <c r="S145" s="188">
        <v>0.5</v>
      </c>
      <c r="T145" s="187">
        <v>0.61</v>
      </c>
      <c r="U145" s="188">
        <v>0.65</v>
      </c>
      <c r="V145" s="188">
        <v>0.81</v>
      </c>
      <c r="W145" s="187">
        <v>0.85</v>
      </c>
      <c r="X145" s="188">
        <v>0.88</v>
      </c>
      <c r="Y145" s="188">
        <v>0.88</v>
      </c>
      <c r="Z145" s="187">
        <v>0.92</v>
      </c>
      <c r="AA145" s="188">
        <v>0.98</v>
      </c>
      <c r="AB145" s="188">
        <v>0.89</v>
      </c>
      <c r="AC145" s="187">
        <v>0.86</v>
      </c>
      <c r="AD145" s="188">
        <v>0.92</v>
      </c>
      <c r="AE145" s="188">
        <v>0.88</v>
      </c>
      <c r="AF145" s="187">
        <v>0.86</v>
      </c>
      <c r="AG145" s="188">
        <v>0.86</v>
      </c>
      <c r="AH145" s="190">
        <f t="shared" si="28"/>
        <v>0.83299999999999996</v>
      </c>
      <c r="AI145" s="200">
        <v>0.25</v>
      </c>
      <c r="AJ145" s="192">
        <v>0.6</v>
      </c>
      <c r="AK145" s="192">
        <v>0.85</v>
      </c>
      <c r="AL145" s="192">
        <v>0.9</v>
      </c>
      <c r="AM145" s="192">
        <v>0.9</v>
      </c>
      <c r="AN145" s="193">
        <v>0.85</v>
      </c>
      <c r="AO145" s="186">
        <f t="shared" si="29"/>
        <v>0.94</v>
      </c>
      <c r="AP145" s="186">
        <f t="shared" si="29"/>
        <v>1.76</v>
      </c>
      <c r="AQ145" s="186">
        <f t="shared" si="29"/>
        <v>2.23</v>
      </c>
      <c r="AR145" s="186">
        <f t="shared" si="29"/>
        <v>1.41</v>
      </c>
      <c r="AS145" s="186">
        <f t="shared" si="29"/>
        <v>2.34</v>
      </c>
      <c r="AT145" s="186">
        <f t="shared" si="29"/>
        <v>4.34</v>
      </c>
      <c r="AU145" s="186">
        <f t="shared" si="29"/>
        <v>5.86</v>
      </c>
      <c r="AV145" s="186">
        <f t="shared" si="29"/>
        <v>7.15</v>
      </c>
      <c r="AW145" s="186">
        <f t="shared" si="29"/>
        <v>7.62</v>
      </c>
      <c r="AX145" s="186">
        <f t="shared" si="29"/>
        <v>9.49</v>
      </c>
      <c r="AY145" s="186">
        <f t="shared" si="29"/>
        <v>9.9600000000000009</v>
      </c>
      <c r="AZ145" s="186">
        <f t="shared" si="29"/>
        <v>10.31</v>
      </c>
      <c r="BA145" s="186">
        <f t="shared" si="29"/>
        <v>10.31</v>
      </c>
      <c r="BB145" s="186">
        <f t="shared" si="29"/>
        <v>10.78</v>
      </c>
      <c r="BC145" s="186">
        <f t="shared" si="29"/>
        <v>11.49</v>
      </c>
      <c r="BD145" s="186">
        <f t="shared" si="29"/>
        <v>10.43</v>
      </c>
      <c r="BE145" s="186">
        <f t="shared" si="30"/>
        <v>10.08</v>
      </c>
      <c r="BF145" s="186">
        <f t="shared" si="30"/>
        <v>10.78</v>
      </c>
      <c r="BG145" s="186">
        <f t="shared" si="30"/>
        <v>10.31</v>
      </c>
      <c r="BH145" s="186">
        <f t="shared" si="30"/>
        <v>10.08</v>
      </c>
      <c r="BI145" s="186">
        <f t="shared" si="30"/>
        <v>10.08</v>
      </c>
      <c r="BJ145" s="190">
        <v>0.85</v>
      </c>
      <c r="BK145" s="194" t="s">
        <v>29</v>
      </c>
    </row>
    <row r="146" spans="1:63" s="161" customFormat="1">
      <c r="A146" s="180" t="s">
        <v>944</v>
      </c>
      <c r="B146" s="201" t="s">
        <v>945</v>
      </c>
      <c r="C146" s="182">
        <v>50</v>
      </c>
      <c r="D146" s="182"/>
      <c r="E146" s="182" t="s">
        <v>929</v>
      </c>
      <c r="F146" s="182" t="s">
        <v>866</v>
      </c>
      <c r="G146" s="180" t="s">
        <v>759</v>
      </c>
      <c r="H146" s="181" t="s">
        <v>946</v>
      </c>
      <c r="I146" s="183">
        <v>42921</v>
      </c>
      <c r="J146" s="183" t="s">
        <v>760</v>
      </c>
      <c r="K146" s="183" t="s">
        <v>771</v>
      </c>
      <c r="L146" s="185">
        <v>2.75</v>
      </c>
      <c r="M146" s="188">
        <v>0.13</v>
      </c>
      <c r="N146" s="187">
        <v>0.39</v>
      </c>
      <c r="O146" s="188">
        <v>0.11</v>
      </c>
      <c r="P146" s="188">
        <v>0.1</v>
      </c>
      <c r="Q146" s="187">
        <v>0.23</v>
      </c>
      <c r="R146" s="188">
        <v>0.21</v>
      </c>
      <c r="S146" s="188">
        <v>0.53</v>
      </c>
      <c r="T146" s="187">
        <v>0.75</v>
      </c>
      <c r="U146" s="188">
        <v>0.86</v>
      </c>
      <c r="V146" s="188">
        <v>0.95</v>
      </c>
      <c r="W146" s="187">
        <v>0.93</v>
      </c>
      <c r="X146" s="188">
        <v>0.93</v>
      </c>
      <c r="Y146" s="188">
        <v>0.94</v>
      </c>
      <c r="Z146" s="187">
        <v>0.97</v>
      </c>
      <c r="AA146" s="188">
        <v>0.91</v>
      </c>
      <c r="AB146" s="188">
        <v>0.92</v>
      </c>
      <c r="AC146" s="187">
        <v>0.97</v>
      </c>
      <c r="AD146" s="188">
        <v>0.94</v>
      </c>
      <c r="AE146" s="188">
        <v>0.98</v>
      </c>
      <c r="AF146" s="187">
        <v>1.05</v>
      </c>
      <c r="AG146" s="188">
        <v>1.03</v>
      </c>
      <c r="AH146" s="190">
        <f t="shared" si="28"/>
        <v>0.91300000000000003</v>
      </c>
      <c r="AI146" s="200">
        <v>0.2</v>
      </c>
      <c r="AJ146" s="192">
        <v>0.7</v>
      </c>
      <c r="AK146" s="192">
        <v>0.95</v>
      </c>
      <c r="AL146" s="192">
        <v>0.95</v>
      </c>
      <c r="AM146" s="192">
        <v>0.95</v>
      </c>
      <c r="AN146" s="193">
        <v>1</v>
      </c>
      <c r="AO146" s="186">
        <f t="shared" si="29"/>
        <v>0.36</v>
      </c>
      <c r="AP146" s="186">
        <f t="shared" si="29"/>
        <v>1.07</v>
      </c>
      <c r="AQ146" s="186">
        <f t="shared" si="29"/>
        <v>0.3</v>
      </c>
      <c r="AR146" s="186">
        <f t="shared" si="29"/>
        <v>0.28000000000000003</v>
      </c>
      <c r="AS146" s="186">
        <f t="shared" si="29"/>
        <v>0.63</v>
      </c>
      <c r="AT146" s="186">
        <f t="shared" si="29"/>
        <v>0.57999999999999996</v>
      </c>
      <c r="AU146" s="186">
        <f t="shared" si="29"/>
        <v>1.46</v>
      </c>
      <c r="AV146" s="186">
        <f t="shared" si="29"/>
        <v>2.06</v>
      </c>
      <c r="AW146" s="186">
        <f t="shared" si="29"/>
        <v>2.37</v>
      </c>
      <c r="AX146" s="186">
        <f t="shared" si="29"/>
        <v>2.61</v>
      </c>
      <c r="AY146" s="186">
        <f t="shared" si="29"/>
        <v>2.56</v>
      </c>
      <c r="AZ146" s="186">
        <f t="shared" si="29"/>
        <v>2.56</v>
      </c>
      <c r="BA146" s="186">
        <f t="shared" si="29"/>
        <v>2.59</v>
      </c>
      <c r="BB146" s="186">
        <f t="shared" si="29"/>
        <v>2.67</v>
      </c>
      <c r="BC146" s="186">
        <f t="shared" si="29"/>
        <v>2.5</v>
      </c>
      <c r="BD146" s="186">
        <f t="shared" si="29"/>
        <v>2.5299999999999998</v>
      </c>
      <c r="BE146" s="186">
        <f t="shared" si="30"/>
        <v>2.67</v>
      </c>
      <c r="BF146" s="186">
        <f t="shared" si="30"/>
        <v>2.59</v>
      </c>
      <c r="BG146" s="186">
        <f t="shared" si="30"/>
        <v>2.7</v>
      </c>
      <c r="BH146" s="186">
        <f t="shared" si="30"/>
        <v>2.89</v>
      </c>
      <c r="BI146" s="186">
        <f t="shared" si="30"/>
        <v>2.83</v>
      </c>
      <c r="BJ146" s="190">
        <v>0.95</v>
      </c>
      <c r="BK146" s="194" t="s">
        <v>57</v>
      </c>
    </row>
    <row r="147" spans="1:63" s="161" customFormat="1">
      <c r="A147" s="180" t="s">
        <v>944</v>
      </c>
      <c r="B147" s="201" t="s">
        <v>945</v>
      </c>
      <c r="C147" s="182">
        <v>50</v>
      </c>
      <c r="D147" s="182"/>
      <c r="E147" s="182" t="s">
        <v>929</v>
      </c>
      <c r="F147" s="182" t="s">
        <v>865</v>
      </c>
      <c r="G147" s="180" t="s">
        <v>759</v>
      </c>
      <c r="H147" s="181" t="s">
        <v>946</v>
      </c>
      <c r="I147" s="183">
        <v>42921</v>
      </c>
      <c r="J147" s="183" t="s">
        <v>760</v>
      </c>
      <c r="K147" s="183" t="s">
        <v>771</v>
      </c>
      <c r="L147" s="185">
        <v>4.13</v>
      </c>
      <c r="M147" s="188">
        <v>0.08</v>
      </c>
      <c r="N147" s="187">
        <v>0.2</v>
      </c>
      <c r="O147" s="188">
        <v>0.05</v>
      </c>
      <c r="P147" s="188">
        <v>0.1</v>
      </c>
      <c r="Q147" s="187">
        <v>0.2</v>
      </c>
      <c r="R147" s="188">
        <v>0.25</v>
      </c>
      <c r="S147" s="188">
        <v>0.39</v>
      </c>
      <c r="T147" s="187">
        <v>0.49</v>
      </c>
      <c r="U147" s="188">
        <v>0.52</v>
      </c>
      <c r="V147" s="188">
        <v>0.73</v>
      </c>
      <c r="W147" s="187">
        <v>0.78</v>
      </c>
      <c r="X147" s="188">
        <v>0.85</v>
      </c>
      <c r="Y147" s="188">
        <v>0.82</v>
      </c>
      <c r="Z147" s="187">
        <v>0.76</v>
      </c>
      <c r="AA147" s="188">
        <v>0.66</v>
      </c>
      <c r="AB147" s="188">
        <v>0.74</v>
      </c>
      <c r="AC147" s="187">
        <v>0.86</v>
      </c>
      <c r="AD147" s="188">
        <v>0.96</v>
      </c>
      <c r="AE147" s="188">
        <v>0.93</v>
      </c>
      <c r="AF147" s="187">
        <v>0.91</v>
      </c>
      <c r="AG147" s="188">
        <v>0.9</v>
      </c>
      <c r="AH147" s="190">
        <f t="shared" si="28"/>
        <v>0.72100000000000009</v>
      </c>
      <c r="AI147" s="200">
        <v>0.2</v>
      </c>
      <c r="AJ147" s="192">
        <v>0.45</v>
      </c>
      <c r="AK147" s="192">
        <v>0.8</v>
      </c>
      <c r="AL147" s="192">
        <v>0.75</v>
      </c>
      <c r="AM147" s="192">
        <v>0.85</v>
      </c>
      <c r="AN147" s="193">
        <v>0.9</v>
      </c>
      <c r="AO147" s="186">
        <f t="shared" si="29"/>
        <v>0.33</v>
      </c>
      <c r="AP147" s="186">
        <f t="shared" si="29"/>
        <v>0.83</v>
      </c>
      <c r="AQ147" s="186">
        <f t="shared" si="29"/>
        <v>0.21</v>
      </c>
      <c r="AR147" s="186">
        <f t="shared" si="29"/>
        <v>0.41</v>
      </c>
      <c r="AS147" s="186">
        <f t="shared" si="29"/>
        <v>0.83</v>
      </c>
      <c r="AT147" s="186">
        <f t="shared" si="29"/>
        <v>1.03</v>
      </c>
      <c r="AU147" s="186">
        <f t="shared" si="29"/>
        <v>1.61</v>
      </c>
      <c r="AV147" s="186">
        <f t="shared" si="29"/>
        <v>2.02</v>
      </c>
      <c r="AW147" s="186">
        <f t="shared" si="29"/>
        <v>2.15</v>
      </c>
      <c r="AX147" s="186">
        <f t="shared" si="29"/>
        <v>3.01</v>
      </c>
      <c r="AY147" s="186">
        <f t="shared" si="29"/>
        <v>3.22</v>
      </c>
      <c r="AZ147" s="186">
        <f t="shared" si="29"/>
        <v>3.51</v>
      </c>
      <c r="BA147" s="186">
        <f t="shared" si="29"/>
        <v>3.39</v>
      </c>
      <c r="BB147" s="186">
        <f t="shared" si="29"/>
        <v>3.14</v>
      </c>
      <c r="BC147" s="186">
        <f t="shared" si="29"/>
        <v>2.73</v>
      </c>
      <c r="BD147" s="186">
        <f t="shared" si="29"/>
        <v>3.06</v>
      </c>
      <c r="BE147" s="186">
        <f t="shared" si="30"/>
        <v>3.55</v>
      </c>
      <c r="BF147" s="186">
        <f t="shared" si="30"/>
        <v>3.96</v>
      </c>
      <c r="BG147" s="186">
        <f t="shared" si="30"/>
        <v>3.84</v>
      </c>
      <c r="BH147" s="186">
        <f t="shared" si="30"/>
        <v>3.76</v>
      </c>
      <c r="BI147" s="186">
        <f t="shared" si="30"/>
        <v>3.72</v>
      </c>
      <c r="BJ147" s="190">
        <v>0.75</v>
      </c>
      <c r="BK147" s="194" t="s">
        <v>35</v>
      </c>
    </row>
    <row r="148" spans="1:63" s="161" customFormat="1">
      <c r="A148" s="180" t="s">
        <v>944</v>
      </c>
      <c r="B148" s="201" t="s">
        <v>945</v>
      </c>
      <c r="C148" s="182">
        <v>50</v>
      </c>
      <c r="D148" s="182"/>
      <c r="E148" s="182" t="s">
        <v>929</v>
      </c>
      <c r="F148" s="182" t="s">
        <v>860</v>
      </c>
      <c r="G148" s="180" t="s">
        <v>759</v>
      </c>
      <c r="H148" s="181" t="s">
        <v>946</v>
      </c>
      <c r="I148" s="183">
        <v>42921</v>
      </c>
      <c r="J148" s="183" t="s">
        <v>760</v>
      </c>
      <c r="K148" s="183" t="s">
        <v>771</v>
      </c>
      <c r="L148" s="185">
        <v>5.5</v>
      </c>
      <c r="M148" s="188">
        <v>0.04</v>
      </c>
      <c r="N148" s="187">
        <v>0.15</v>
      </c>
      <c r="O148" s="188">
        <v>7.0000000000000007E-2</v>
      </c>
      <c r="P148" s="188">
        <v>0.1</v>
      </c>
      <c r="Q148" s="187">
        <v>0.21</v>
      </c>
      <c r="R148" s="188">
        <v>0.23</v>
      </c>
      <c r="S148" s="188">
        <v>0.32</v>
      </c>
      <c r="T148" s="187">
        <v>0.45</v>
      </c>
      <c r="U148" s="188">
        <v>0.5</v>
      </c>
      <c r="V148" s="188">
        <v>0.62</v>
      </c>
      <c r="W148" s="187">
        <v>0.65</v>
      </c>
      <c r="X148" s="188">
        <v>0.73</v>
      </c>
      <c r="Y148" s="188">
        <v>0.73</v>
      </c>
      <c r="Z148" s="187">
        <v>0.74</v>
      </c>
      <c r="AA148" s="188">
        <v>0.71</v>
      </c>
      <c r="AB148" s="188">
        <v>0.7</v>
      </c>
      <c r="AC148" s="187">
        <v>0.74</v>
      </c>
      <c r="AD148" s="188">
        <v>0.77</v>
      </c>
      <c r="AE148" s="188">
        <v>0.78</v>
      </c>
      <c r="AF148" s="187">
        <v>0.76</v>
      </c>
      <c r="AG148" s="188">
        <v>0.79</v>
      </c>
      <c r="AH148" s="190">
        <f t="shared" si="28"/>
        <v>0.65700000000000003</v>
      </c>
      <c r="AI148" s="200">
        <v>0.2</v>
      </c>
      <c r="AJ148" s="192">
        <v>0.4</v>
      </c>
      <c r="AK148" s="192">
        <v>0.65</v>
      </c>
      <c r="AL148" s="192">
        <v>0.75</v>
      </c>
      <c r="AM148" s="192">
        <v>0.75</v>
      </c>
      <c r="AN148" s="193">
        <v>0.8</v>
      </c>
      <c r="AO148" s="186">
        <f t="shared" si="29"/>
        <v>0.22</v>
      </c>
      <c r="AP148" s="186">
        <f t="shared" si="29"/>
        <v>0.83</v>
      </c>
      <c r="AQ148" s="186">
        <f t="shared" si="29"/>
        <v>0.39</v>
      </c>
      <c r="AR148" s="186">
        <f t="shared" si="29"/>
        <v>0.55000000000000004</v>
      </c>
      <c r="AS148" s="186">
        <f t="shared" si="29"/>
        <v>1.1599999999999999</v>
      </c>
      <c r="AT148" s="186">
        <f t="shared" si="29"/>
        <v>1.27</v>
      </c>
      <c r="AU148" s="186">
        <f t="shared" si="29"/>
        <v>1.76</v>
      </c>
      <c r="AV148" s="186">
        <f t="shared" si="29"/>
        <v>2.48</v>
      </c>
      <c r="AW148" s="186">
        <f t="shared" si="29"/>
        <v>2.75</v>
      </c>
      <c r="AX148" s="186">
        <f t="shared" si="29"/>
        <v>3.41</v>
      </c>
      <c r="AY148" s="186">
        <f t="shared" si="29"/>
        <v>3.58</v>
      </c>
      <c r="AZ148" s="186">
        <f t="shared" si="29"/>
        <v>4.0199999999999996</v>
      </c>
      <c r="BA148" s="186">
        <f t="shared" si="29"/>
        <v>4.0199999999999996</v>
      </c>
      <c r="BB148" s="186">
        <f t="shared" si="29"/>
        <v>4.07</v>
      </c>
      <c r="BC148" s="186">
        <f t="shared" si="29"/>
        <v>3.91</v>
      </c>
      <c r="BD148" s="186">
        <f t="shared" si="29"/>
        <v>3.85</v>
      </c>
      <c r="BE148" s="186">
        <f t="shared" si="30"/>
        <v>4.07</v>
      </c>
      <c r="BF148" s="186">
        <f t="shared" si="30"/>
        <v>4.24</v>
      </c>
      <c r="BG148" s="186">
        <f t="shared" si="30"/>
        <v>4.29</v>
      </c>
      <c r="BH148" s="186">
        <f t="shared" si="30"/>
        <v>4.18</v>
      </c>
      <c r="BI148" s="186">
        <f t="shared" si="30"/>
        <v>4.3499999999999996</v>
      </c>
      <c r="BJ148" s="190">
        <v>0.65</v>
      </c>
      <c r="BK148" s="194" t="s">
        <v>35</v>
      </c>
    </row>
    <row r="149" spans="1:63" s="161" customFormat="1">
      <c r="A149" s="180" t="s">
        <v>944</v>
      </c>
      <c r="B149" s="201" t="s">
        <v>947</v>
      </c>
      <c r="C149" s="182">
        <v>50</v>
      </c>
      <c r="D149" s="182"/>
      <c r="E149" s="182" t="s">
        <v>929</v>
      </c>
      <c r="F149" s="182" t="s">
        <v>860</v>
      </c>
      <c r="G149" s="180" t="s">
        <v>759</v>
      </c>
      <c r="H149" s="181" t="s">
        <v>946</v>
      </c>
      <c r="I149" s="183">
        <v>42921</v>
      </c>
      <c r="J149" s="183" t="s">
        <v>760</v>
      </c>
      <c r="K149" s="183" t="s">
        <v>771</v>
      </c>
      <c r="L149" s="185">
        <v>3.5</v>
      </c>
      <c r="M149" s="188">
        <v>0.01</v>
      </c>
      <c r="N149" s="187">
        <v>0.28999999999999998</v>
      </c>
      <c r="O149" s="188">
        <v>0.18</v>
      </c>
      <c r="P149" s="188">
        <v>0.18</v>
      </c>
      <c r="Q149" s="187">
        <v>0.33</v>
      </c>
      <c r="R149" s="188">
        <v>0.46</v>
      </c>
      <c r="S149" s="188">
        <v>0.7</v>
      </c>
      <c r="T149" s="187">
        <v>0.88</v>
      </c>
      <c r="U149" s="188">
        <v>0.82</v>
      </c>
      <c r="V149" s="188">
        <v>0.83</v>
      </c>
      <c r="W149" s="187">
        <v>0.76</v>
      </c>
      <c r="X149" s="188">
        <v>0.78</v>
      </c>
      <c r="Y149" s="188">
        <v>0.8</v>
      </c>
      <c r="Z149" s="187">
        <v>0.81</v>
      </c>
      <c r="AA149" s="188">
        <v>0.84</v>
      </c>
      <c r="AB149" s="188">
        <v>0.89</v>
      </c>
      <c r="AC149" s="187">
        <v>0.93</v>
      </c>
      <c r="AD149" s="188">
        <v>0.95</v>
      </c>
      <c r="AE149" s="188">
        <v>0.97</v>
      </c>
      <c r="AF149" s="187">
        <v>0.98</v>
      </c>
      <c r="AG149" s="188">
        <v>0.97</v>
      </c>
      <c r="AH149" s="190">
        <f t="shared" si="28"/>
        <v>0.83399999999999996</v>
      </c>
      <c r="AI149" s="200">
        <v>0.3</v>
      </c>
      <c r="AJ149" s="192">
        <v>0.8</v>
      </c>
      <c r="AK149" s="192">
        <v>0.8</v>
      </c>
      <c r="AL149" s="192">
        <v>0.8</v>
      </c>
      <c r="AM149" s="192">
        <v>0.9</v>
      </c>
      <c r="AN149" s="193">
        <v>0.95</v>
      </c>
      <c r="AO149" s="186">
        <f t="shared" si="29"/>
        <v>0.04</v>
      </c>
      <c r="AP149" s="186">
        <f t="shared" si="29"/>
        <v>1.02</v>
      </c>
      <c r="AQ149" s="186">
        <f t="shared" si="29"/>
        <v>0.63</v>
      </c>
      <c r="AR149" s="186">
        <f t="shared" si="29"/>
        <v>0.63</v>
      </c>
      <c r="AS149" s="186">
        <f t="shared" si="29"/>
        <v>1.1599999999999999</v>
      </c>
      <c r="AT149" s="186">
        <f t="shared" si="29"/>
        <v>1.61</v>
      </c>
      <c r="AU149" s="186">
        <f t="shared" si="29"/>
        <v>2.4500000000000002</v>
      </c>
      <c r="AV149" s="186">
        <f t="shared" si="29"/>
        <v>3.08</v>
      </c>
      <c r="AW149" s="186">
        <f t="shared" si="29"/>
        <v>2.87</v>
      </c>
      <c r="AX149" s="186">
        <f t="shared" si="29"/>
        <v>2.91</v>
      </c>
      <c r="AY149" s="186">
        <f t="shared" si="29"/>
        <v>2.66</v>
      </c>
      <c r="AZ149" s="186">
        <f t="shared" si="29"/>
        <v>2.73</v>
      </c>
      <c r="BA149" s="186">
        <f t="shared" si="29"/>
        <v>2.8</v>
      </c>
      <c r="BB149" s="186">
        <f t="shared" si="29"/>
        <v>2.84</v>
      </c>
      <c r="BC149" s="186">
        <f t="shared" si="29"/>
        <v>2.94</v>
      </c>
      <c r="BD149" s="186">
        <f t="shared" si="29"/>
        <v>3.12</v>
      </c>
      <c r="BE149" s="186">
        <f t="shared" si="30"/>
        <v>3.26</v>
      </c>
      <c r="BF149" s="186">
        <f t="shared" si="30"/>
        <v>3.33</v>
      </c>
      <c r="BG149" s="186">
        <f t="shared" si="30"/>
        <v>3.4</v>
      </c>
      <c r="BH149" s="186">
        <f t="shared" si="30"/>
        <v>3.43</v>
      </c>
      <c r="BI149" s="186">
        <f t="shared" si="30"/>
        <v>3.4</v>
      </c>
      <c r="BJ149" s="190">
        <v>0.85</v>
      </c>
      <c r="BK149" s="194" t="s">
        <v>29</v>
      </c>
    </row>
    <row r="150" spans="1:63" s="161" customFormat="1">
      <c r="A150" s="180" t="s">
        <v>944</v>
      </c>
      <c r="B150" s="201" t="s">
        <v>948</v>
      </c>
      <c r="C150" s="182">
        <v>50</v>
      </c>
      <c r="D150" s="182"/>
      <c r="E150" s="182" t="s">
        <v>929</v>
      </c>
      <c r="F150" s="182" t="s">
        <v>942</v>
      </c>
      <c r="G150" s="180" t="s">
        <v>759</v>
      </c>
      <c r="H150" s="181" t="s">
        <v>946</v>
      </c>
      <c r="I150" s="183">
        <v>42921</v>
      </c>
      <c r="J150" s="183" t="s">
        <v>760</v>
      </c>
      <c r="K150" s="183" t="s">
        <v>771</v>
      </c>
      <c r="L150" s="185">
        <v>5.25</v>
      </c>
      <c r="M150" s="188">
        <v>0.14000000000000001</v>
      </c>
      <c r="N150" s="187">
        <v>0.32</v>
      </c>
      <c r="O150" s="188">
        <v>0.32</v>
      </c>
      <c r="P150" s="188">
        <v>0.21</v>
      </c>
      <c r="Q150" s="187">
        <v>0.33</v>
      </c>
      <c r="R150" s="188">
        <v>0.56000000000000005</v>
      </c>
      <c r="S150" s="188">
        <v>0.68</v>
      </c>
      <c r="T150" s="187">
        <v>0.7</v>
      </c>
      <c r="U150" s="188">
        <v>0.64</v>
      </c>
      <c r="V150" s="188">
        <v>0.55000000000000004</v>
      </c>
      <c r="W150" s="187">
        <v>0.52</v>
      </c>
      <c r="X150" s="188">
        <v>0.73</v>
      </c>
      <c r="Y150" s="188">
        <v>0.76</v>
      </c>
      <c r="Z150" s="187">
        <v>0.82</v>
      </c>
      <c r="AA150" s="188">
        <v>0.89</v>
      </c>
      <c r="AB150" s="188">
        <v>0.89</v>
      </c>
      <c r="AC150" s="187">
        <v>0.94</v>
      </c>
      <c r="AD150" s="188">
        <v>0.91</v>
      </c>
      <c r="AE150" s="188">
        <v>0.94</v>
      </c>
      <c r="AF150" s="187">
        <v>0.98</v>
      </c>
      <c r="AG150" s="188">
        <v>0.99</v>
      </c>
      <c r="AH150" s="190">
        <f t="shared" si="28"/>
        <v>0.74399999999999999</v>
      </c>
      <c r="AI150" s="200">
        <v>0.35</v>
      </c>
      <c r="AJ150" s="192">
        <v>0.65</v>
      </c>
      <c r="AK150" s="192">
        <v>0.6</v>
      </c>
      <c r="AL150" s="192">
        <v>0.8</v>
      </c>
      <c r="AM150" s="192">
        <v>0.9</v>
      </c>
      <c r="AN150" s="193">
        <v>0.95</v>
      </c>
      <c r="AO150" s="186">
        <f t="shared" si="29"/>
        <v>0.74</v>
      </c>
      <c r="AP150" s="186">
        <f t="shared" si="29"/>
        <v>1.68</v>
      </c>
      <c r="AQ150" s="186">
        <f t="shared" si="29"/>
        <v>1.68</v>
      </c>
      <c r="AR150" s="186">
        <f t="shared" si="29"/>
        <v>1.1000000000000001</v>
      </c>
      <c r="AS150" s="186">
        <f t="shared" si="29"/>
        <v>1.73</v>
      </c>
      <c r="AT150" s="186">
        <f t="shared" si="29"/>
        <v>2.94</v>
      </c>
      <c r="AU150" s="186">
        <f t="shared" si="29"/>
        <v>3.57</v>
      </c>
      <c r="AV150" s="186">
        <f t="shared" si="29"/>
        <v>3.68</v>
      </c>
      <c r="AW150" s="186">
        <f t="shared" si="29"/>
        <v>3.36</v>
      </c>
      <c r="AX150" s="186">
        <f t="shared" si="29"/>
        <v>2.89</v>
      </c>
      <c r="AY150" s="186">
        <f t="shared" si="29"/>
        <v>2.73</v>
      </c>
      <c r="AZ150" s="186">
        <f t="shared" si="29"/>
        <v>3.83</v>
      </c>
      <c r="BA150" s="186">
        <f t="shared" si="29"/>
        <v>3.99</v>
      </c>
      <c r="BB150" s="186">
        <f t="shared" si="29"/>
        <v>4.3099999999999996</v>
      </c>
      <c r="BC150" s="186">
        <f t="shared" si="29"/>
        <v>4.67</v>
      </c>
      <c r="BD150" s="186">
        <f t="shared" si="29"/>
        <v>4.67</v>
      </c>
      <c r="BE150" s="186">
        <f t="shared" si="30"/>
        <v>4.9400000000000004</v>
      </c>
      <c r="BF150" s="186">
        <f t="shared" si="30"/>
        <v>4.78</v>
      </c>
      <c r="BG150" s="186">
        <f t="shared" si="30"/>
        <v>4.9400000000000004</v>
      </c>
      <c r="BH150" s="186">
        <f t="shared" si="30"/>
        <v>5.15</v>
      </c>
      <c r="BI150" s="186">
        <f t="shared" si="30"/>
        <v>5.2</v>
      </c>
      <c r="BJ150" s="190">
        <v>0.7</v>
      </c>
      <c r="BK150" s="194" t="s">
        <v>35</v>
      </c>
    </row>
    <row r="151" spans="1:63" s="161" customFormat="1">
      <c r="A151" s="180" t="s">
        <v>944</v>
      </c>
      <c r="B151" s="201" t="s">
        <v>948</v>
      </c>
      <c r="C151" s="182">
        <v>50</v>
      </c>
      <c r="D151" s="182"/>
      <c r="E151" s="182" t="s">
        <v>929</v>
      </c>
      <c r="F151" s="182" t="s">
        <v>790</v>
      </c>
      <c r="G151" s="180" t="s">
        <v>759</v>
      </c>
      <c r="H151" s="181" t="s">
        <v>946</v>
      </c>
      <c r="I151" s="183">
        <v>42921</v>
      </c>
      <c r="J151" s="183" t="s">
        <v>760</v>
      </c>
      <c r="K151" s="183" t="s">
        <v>771</v>
      </c>
      <c r="L151" s="185">
        <v>7</v>
      </c>
      <c r="M151" s="188">
        <v>0.09</v>
      </c>
      <c r="N151" s="187">
        <v>0.17</v>
      </c>
      <c r="O151" s="188">
        <v>0.32</v>
      </c>
      <c r="P151" s="188">
        <v>0.18</v>
      </c>
      <c r="Q151" s="187">
        <v>0.35</v>
      </c>
      <c r="R151" s="188">
        <v>0.43</v>
      </c>
      <c r="S151" s="188">
        <v>0.59</v>
      </c>
      <c r="T151" s="187">
        <v>0.62</v>
      </c>
      <c r="U151" s="188">
        <v>0.63</v>
      </c>
      <c r="V151" s="188">
        <v>0.5</v>
      </c>
      <c r="W151" s="187">
        <v>0.55000000000000004</v>
      </c>
      <c r="X151" s="188">
        <v>0.63</v>
      </c>
      <c r="Y151" s="188">
        <v>0.66</v>
      </c>
      <c r="Z151" s="187">
        <v>0.77</v>
      </c>
      <c r="AA151" s="188">
        <v>0.78</v>
      </c>
      <c r="AB151" s="188">
        <v>0.76</v>
      </c>
      <c r="AC151" s="187">
        <v>0.77</v>
      </c>
      <c r="AD151" s="188">
        <v>0.8</v>
      </c>
      <c r="AE151" s="188">
        <v>0.81</v>
      </c>
      <c r="AF151" s="187">
        <v>0.84</v>
      </c>
      <c r="AG151" s="188">
        <v>0.89</v>
      </c>
      <c r="AH151" s="190">
        <f t="shared" si="28"/>
        <v>0.66700000000000004</v>
      </c>
      <c r="AI151" s="200">
        <v>0.3</v>
      </c>
      <c r="AJ151" s="192">
        <v>0.6</v>
      </c>
      <c r="AK151" s="192">
        <v>0.55000000000000004</v>
      </c>
      <c r="AL151" s="192">
        <v>0.75</v>
      </c>
      <c r="AM151" s="192">
        <v>0.8</v>
      </c>
      <c r="AN151" s="193">
        <v>0.85</v>
      </c>
      <c r="AO151" s="186">
        <f>ROUND(M151*$L151,2)</f>
        <v>0.63</v>
      </c>
      <c r="AP151" s="186">
        <f t="shared" si="29"/>
        <v>1.19</v>
      </c>
      <c r="AQ151" s="186">
        <f t="shared" si="29"/>
        <v>2.2400000000000002</v>
      </c>
      <c r="AR151" s="186">
        <f t="shared" si="29"/>
        <v>1.26</v>
      </c>
      <c r="AS151" s="186">
        <f t="shared" si="29"/>
        <v>2.4500000000000002</v>
      </c>
      <c r="AT151" s="186">
        <f t="shared" si="29"/>
        <v>3.01</v>
      </c>
      <c r="AU151" s="186">
        <f t="shared" si="29"/>
        <v>4.13</v>
      </c>
      <c r="AV151" s="186">
        <f t="shared" si="29"/>
        <v>4.34</v>
      </c>
      <c r="AW151" s="186">
        <f t="shared" si="29"/>
        <v>4.41</v>
      </c>
      <c r="AX151" s="186">
        <f t="shared" si="29"/>
        <v>3.5</v>
      </c>
      <c r="AY151" s="186">
        <f t="shared" si="29"/>
        <v>3.85</v>
      </c>
      <c r="AZ151" s="186">
        <f t="shared" si="29"/>
        <v>4.41</v>
      </c>
      <c r="BA151" s="186">
        <f t="shared" si="29"/>
        <v>4.62</v>
      </c>
      <c r="BB151" s="186">
        <f t="shared" si="29"/>
        <v>5.39</v>
      </c>
      <c r="BC151" s="186">
        <f t="shared" si="29"/>
        <v>5.46</v>
      </c>
      <c r="BD151" s="186">
        <f t="shared" si="29"/>
        <v>5.32</v>
      </c>
      <c r="BE151" s="186">
        <f t="shared" si="30"/>
        <v>5.39</v>
      </c>
      <c r="BF151" s="186">
        <f t="shared" si="30"/>
        <v>5.6</v>
      </c>
      <c r="BG151" s="186">
        <f t="shared" si="30"/>
        <v>5.67</v>
      </c>
      <c r="BH151" s="186">
        <f t="shared" si="30"/>
        <v>5.88</v>
      </c>
      <c r="BI151" s="186">
        <f t="shared" si="30"/>
        <v>6.23</v>
      </c>
      <c r="BJ151" s="190">
        <v>0.65</v>
      </c>
      <c r="BK151" s="194" t="s">
        <v>35</v>
      </c>
    </row>
    <row r="152" spans="1:63" s="161" customFormat="1">
      <c r="A152" s="180" t="s">
        <v>949</v>
      </c>
      <c r="B152" s="201" t="s">
        <v>950</v>
      </c>
      <c r="C152" s="182">
        <v>50</v>
      </c>
      <c r="D152" s="182"/>
      <c r="E152" s="182" t="s">
        <v>929</v>
      </c>
      <c r="F152" s="182" t="s">
        <v>951</v>
      </c>
      <c r="G152" s="180" t="s">
        <v>759</v>
      </c>
      <c r="H152" s="181" t="s">
        <v>952</v>
      </c>
      <c r="I152" s="183">
        <v>42968</v>
      </c>
      <c r="J152" s="183"/>
      <c r="K152" s="183"/>
      <c r="L152" s="185">
        <v>10.8</v>
      </c>
      <c r="M152" s="188">
        <v>0.02</v>
      </c>
      <c r="N152" s="187">
        <v>0.13</v>
      </c>
      <c r="O152" s="188">
        <v>0.18</v>
      </c>
      <c r="P152" s="188">
        <v>0.14000000000000001</v>
      </c>
      <c r="Q152" s="187">
        <v>0.39</v>
      </c>
      <c r="R152" s="188">
        <v>0.51</v>
      </c>
      <c r="S152" s="188">
        <v>0.57999999999999996</v>
      </c>
      <c r="T152" s="187">
        <v>0.87</v>
      </c>
      <c r="U152" s="188">
        <v>0.86</v>
      </c>
      <c r="V152" s="188">
        <v>1.03</v>
      </c>
      <c r="W152" s="187">
        <v>1.08</v>
      </c>
      <c r="X152" s="188">
        <v>1.28</v>
      </c>
      <c r="Y152" s="188">
        <v>1.32</v>
      </c>
      <c r="Z152" s="187">
        <v>1.5</v>
      </c>
      <c r="AA152" s="188">
        <v>1.52</v>
      </c>
      <c r="AB152" s="188">
        <v>1.61</v>
      </c>
      <c r="AC152" s="187">
        <v>1.63</v>
      </c>
      <c r="AD152" s="188">
        <v>1.75</v>
      </c>
      <c r="AE152" s="188">
        <v>1.69</v>
      </c>
      <c r="AF152" s="187">
        <v>1.72</v>
      </c>
      <c r="AG152" s="188">
        <v>1.7</v>
      </c>
      <c r="AH152" s="190">
        <f t="shared" si="28"/>
        <v>1.27</v>
      </c>
      <c r="AI152" s="200">
        <v>0.35</v>
      </c>
      <c r="AJ152" s="192">
        <v>0.75</v>
      </c>
      <c r="AK152" s="192">
        <v>1</v>
      </c>
      <c r="AL152" s="192">
        <v>1</v>
      </c>
      <c r="AM152" s="192">
        <v>1</v>
      </c>
      <c r="AN152" s="193">
        <v>1</v>
      </c>
      <c r="AO152" s="186">
        <f>ROUND(M152*$L152,2)</f>
        <v>0.22</v>
      </c>
      <c r="AP152" s="186">
        <f t="shared" si="29"/>
        <v>1.4</v>
      </c>
      <c r="AQ152" s="186">
        <f t="shared" si="29"/>
        <v>1.94</v>
      </c>
      <c r="AR152" s="186">
        <f t="shared" si="29"/>
        <v>1.51</v>
      </c>
      <c r="AS152" s="186">
        <f t="shared" si="29"/>
        <v>4.21</v>
      </c>
      <c r="AT152" s="186">
        <f t="shared" si="29"/>
        <v>5.51</v>
      </c>
      <c r="AU152" s="186">
        <f t="shared" si="29"/>
        <v>6.26</v>
      </c>
      <c r="AV152" s="186">
        <f t="shared" si="29"/>
        <v>9.4</v>
      </c>
      <c r="AW152" s="186">
        <f t="shared" si="29"/>
        <v>9.2899999999999991</v>
      </c>
      <c r="AX152" s="186">
        <f t="shared" si="29"/>
        <v>11.12</v>
      </c>
      <c r="AY152" s="186">
        <f t="shared" si="29"/>
        <v>11.66</v>
      </c>
      <c r="AZ152" s="186">
        <f t="shared" si="29"/>
        <v>13.82</v>
      </c>
      <c r="BA152" s="186">
        <f t="shared" si="29"/>
        <v>14.26</v>
      </c>
      <c r="BB152" s="186">
        <f t="shared" si="29"/>
        <v>16.2</v>
      </c>
      <c r="BC152" s="186">
        <f t="shared" si="29"/>
        <v>16.420000000000002</v>
      </c>
      <c r="BD152" s="186">
        <f t="shared" si="29"/>
        <v>17.39</v>
      </c>
      <c r="BE152" s="186">
        <f t="shared" si="30"/>
        <v>17.600000000000001</v>
      </c>
      <c r="BF152" s="186">
        <f t="shared" si="30"/>
        <v>18.899999999999999</v>
      </c>
      <c r="BG152" s="186">
        <f t="shared" si="30"/>
        <v>18.25</v>
      </c>
      <c r="BH152" s="186">
        <f t="shared" si="30"/>
        <v>18.579999999999998</v>
      </c>
      <c r="BI152" s="186">
        <f t="shared" si="30"/>
        <v>18.36</v>
      </c>
      <c r="BJ152" s="190">
        <v>1</v>
      </c>
      <c r="BK152" s="194" t="s">
        <v>57</v>
      </c>
    </row>
    <row r="153" spans="1:63" s="161" customFormat="1">
      <c r="A153" s="180" t="s">
        <v>949</v>
      </c>
      <c r="B153" s="201" t="s">
        <v>950</v>
      </c>
      <c r="C153" s="182">
        <v>50</v>
      </c>
      <c r="D153" s="182"/>
      <c r="E153" s="182" t="s">
        <v>929</v>
      </c>
      <c r="F153" s="182" t="s">
        <v>953</v>
      </c>
      <c r="G153" s="180" t="s">
        <v>759</v>
      </c>
      <c r="H153" s="181" t="s">
        <v>952</v>
      </c>
      <c r="I153" s="183">
        <v>42968</v>
      </c>
      <c r="J153" s="183"/>
      <c r="K153" s="183"/>
      <c r="L153" s="185">
        <v>11.7</v>
      </c>
      <c r="M153" s="188">
        <v>0.01</v>
      </c>
      <c r="N153" s="187">
        <v>0.09</v>
      </c>
      <c r="O153" s="188">
        <v>0.09</v>
      </c>
      <c r="P153" s="188">
        <v>0.11</v>
      </c>
      <c r="Q153" s="187">
        <v>0.26</v>
      </c>
      <c r="R153" s="188">
        <v>0.34</v>
      </c>
      <c r="S153" s="188">
        <v>0.47</v>
      </c>
      <c r="T153" s="187">
        <v>0.56000000000000005</v>
      </c>
      <c r="U153" s="188">
        <v>0.56999999999999995</v>
      </c>
      <c r="V153" s="188">
        <v>0.73</v>
      </c>
      <c r="W153" s="187">
        <v>0.75</v>
      </c>
      <c r="X153" s="188">
        <v>0.98</v>
      </c>
      <c r="Y153" s="188">
        <v>1.01</v>
      </c>
      <c r="Z153" s="187">
        <v>1.1599999999999999</v>
      </c>
      <c r="AA153" s="188">
        <v>1.18</v>
      </c>
      <c r="AB153" s="188">
        <v>1.26</v>
      </c>
      <c r="AC153" s="187">
        <v>1.3</v>
      </c>
      <c r="AD153" s="188">
        <v>1.3</v>
      </c>
      <c r="AE153" s="188">
        <v>1.29</v>
      </c>
      <c r="AF153" s="187">
        <v>1.31</v>
      </c>
      <c r="AG153" s="188">
        <v>1.27</v>
      </c>
      <c r="AH153" s="190">
        <f t="shared" si="28"/>
        <v>0.95</v>
      </c>
      <c r="AI153" s="200">
        <v>0.25</v>
      </c>
      <c r="AJ153" s="192">
        <v>0.55000000000000004</v>
      </c>
      <c r="AK153" s="192">
        <v>0.8</v>
      </c>
      <c r="AL153" s="192">
        <v>1</v>
      </c>
      <c r="AM153" s="192">
        <v>1</v>
      </c>
      <c r="AN153" s="193">
        <v>1</v>
      </c>
      <c r="AO153" s="186">
        <f t="shared" ref="AO153:AT155" si="31">ROUND(M153*$L153,2)</f>
        <v>0.12</v>
      </c>
      <c r="AP153" s="186">
        <f t="shared" si="29"/>
        <v>1.05</v>
      </c>
      <c r="AQ153" s="186">
        <f t="shared" si="29"/>
        <v>1.05</v>
      </c>
      <c r="AR153" s="186">
        <f t="shared" si="29"/>
        <v>1.29</v>
      </c>
      <c r="AS153" s="186">
        <f t="shared" si="29"/>
        <v>3.04</v>
      </c>
      <c r="AT153" s="186">
        <f t="shared" si="29"/>
        <v>3.98</v>
      </c>
      <c r="AU153" s="186">
        <f t="shared" si="29"/>
        <v>5.5</v>
      </c>
      <c r="AV153" s="186">
        <f t="shared" si="29"/>
        <v>6.55</v>
      </c>
      <c r="AW153" s="186">
        <f t="shared" si="29"/>
        <v>6.67</v>
      </c>
      <c r="AX153" s="186">
        <f t="shared" si="29"/>
        <v>8.5399999999999991</v>
      </c>
      <c r="AY153" s="186">
        <f t="shared" si="29"/>
        <v>8.7799999999999994</v>
      </c>
      <c r="AZ153" s="186">
        <f t="shared" si="29"/>
        <v>11.47</v>
      </c>
      <c r="BA153" s="186">
        <f t="shared" si="29"/>
        <v>11.82</v>
      </c>
      <c r="BB153" s="186">
        <f t="shared" si="29"/>
        <v>13.57</v>
      </c>
      <c r="BC153" s="186">
        <f t="shared" si="29"/>
        <v>13.81</v>
      </c>
      <c r="BD153" s="186">
        <f t="shared" si="29"/>
        <v>14.74</v>
      </c>
      <c r="BE153" s="186">
        <f t="shared" si="30"/>
        <v>15.21</v>
      </c>
      <c r="BF153" s="186">
        <f t="shared" si="30"/>
        <v>15.21</v>
      </c>
      <c r="BG153" s="186">
        <f t="shared" si="30"/>
        <v>15.09</v>
      </c>
      <c r="BH153" s="186">
        <f t="shared" si="30"/>
        <v>15.33</v>
      </c>
      <c r="BI153" s="186">
        <f t="shared" si="30"/>
        <v>14.86</v>
      </c>
      <c r="BJ153" s="190">
        <v>0.8</v>
      </c>
      <c r="BK153" s="194" t="s">
        <v>29</v>
      </c>
    </row>
    <row r="154" spans="1:63" s="161" customFormat="1">
      <c r="A154" s="180" t="s">
        <v>949</v>
      </c>
      <c r="B154" s="201" t="s">
        <v>954</v>
      </c>
      <c r="C154" s="182">
        <v>50</v>
      </c>
      <c r="D154" s="182"/>
      <c r="E154" s="182" t="s">
        <v>929</v>
      </c>
      <c r="F154" s="182" t="s">
        <v>951</v>
      </c>
      <c r="G154" s="180" t="s">
        <v>759</v>
      </c>
      <c r="H154" s="181" t="s">
        <v>952</v>
      </c>
      <c r="I154" s="183">
        <v>42968</v>
      </c>
      <c r="J154" s="183"/>
      <c r="K154" s="183"/>
      <c r="L154" s="185">
        <v>10.8</v>
      </c>
      <c r="M154" s="188">
        <v>0.01</v>
      </c>
      <c r="N154" s="187">
        <v>0.04</v>
      </c>
      <c r="O154" s="188">
        <v>7.0000000000000007E-2</v>
      </c>
      <c r="P154" s="188">
        <v>0.1</v>
      </c>
      <c r="Q154" s="187">
        <v>0.23</v>
      </c>
      <c r="R154" s="188">
        <v>0.31</v>
      </c>
      <c r="S154" s="188">
        <v>0.44</v>
      </c>
      <c r="T154" s="187">
        <v>0.64</v>
      </c>
      <c r="U154" s="188">
        <v>0.6</v>
      </c>
      <c r="V154" s="188">
        <v>0.78</v>
      </c>
      <c r="W154" s="187">
        <v>0.8</v>
      </c>
      <c r="X154" s="188">
        <v>0.97</v>
      </c>
      <c r="Y154" s="188">
        <v>1.17</v>
      </c>
      <c r="Z154" s="187">
        <v>1.24</v>
      </c>
      <c r="AA154" s="188">
        <v>1.24</v>
      </c>
      <c r="AB154" s="188">
        <v>1.32</v>
      </c>
      <c r="AC154" s="187">
        <v>1.32</v>
      </c>
      <c r="AD154" s="188">
        <v>1.39</v>
      </c>
      <c r="AE154" s="188">
        <v>1.37</v>
      </c>
      <c r="AF154" s="187">
        <v>1.32</v>
      </c>
      <c r="AG154" s="188">
        <v>1.29</v>
      </c>
      <c r="AH154" s="190">
        <f t="shared" si="28"/>
        <v>1.008</v>
      </c>
      <c r="AI154" s="200">
        <v>0.2</v>
      </c>
      <c r="AJ154" s="192">
        <v>0.55000000000000004</v>
      </c>
      <c r="AK154" s="192">
        <v>0.85</v>
      </c>
      <c r="AL154" s="192">
        <v>1</v>
      </c>
      <c r="AM154" s="192">
        <v>1</v>
      </c>
      <c r="AN154" s="193">
        <v>1</v>
      </c>
      <c r="AO154" s="186">
        <f t="shared" si="31"/>
        <v>0.11</v>
      </c>
      <c r="AP154" s="186">
        <f t="shared" si="31"/>
        <v>0.43</v>
      </c>
      <c r="AQ154" s="186">
        <f t="shared" si="31"/>
        <v>0.76</v>
      </c>
      <c r="AR154" s="186">
        <f t="shared" si="31"/>
        <v>1.08</v>
      </c>
      <c r="AS154" s="186">
        <f t="shared" si="31"/>
        <v>2.48</v>
      </c>
      <c r="AT154" s="186">
        <f t="shared" si="31"/>
        <v>3.35</v>
      </c>
      <c r="AU154" s="186">
        <f t="shared" si="30"/>
        <v>4.75</v>
      </c>
      <c r="AV154" s="186">
        <f t="shared" si="30"/>
        <v>6.91</v>
      </c>
      <c r="AW154" s="186">
        <f t="shared" si="30"/>
        <v>6.48</v>
      </c>
      <c r="AX154" s="186">
        <f t="shared" si="30"/>
        <v>8.42</v>
      </c>
      <c r="AY154" s="186">
        <f t="shared" si="30"/>
        <v>8.64</v>
      </c>
      <c r="AZ154" s="186">
        <f t="shared" si="30"/>
        <v>10.48</v>
      </c>
      <c r="BA154" s="186">
        <f t="shared" si="30"/>
        <v>12.64</v>
      </c>
      <c r="BB154" s="186">
        <f t="shared" si="30"/>
        <v>13.39</v>
      </c>
      <c r="BC154" s="186">
        <f t="shared" si="30"/>
        <v>13.39</v>
      </c>
      <c r="BD154" s="186">
        <f t="shared" si="30"/>
        <v>14.26</v>
      </c>
      <c r="BE154" s="186">
        <f t="shared" si="30"/>
        <v>14.26</v>
      </c>
      <c r="BF154" s="186">
        <f t="shared" si="30"/>
        <v>15.01</v>
      </c>
      <c r="BG154" s="186">
        <f t="shared" si="30"/>
        <v>14.8</v>
      </c>
      <c r="BH154" s="186">
        <f t="shared" si="30"/>
        <v>14.26</v>
      </c>
      <c r="BI154" s="186">
        <f t="shared" si="30"/>
        <v>13.93</v>
      </c>
      <c r="BJ154" s="190">
        <v>0.85</v>
      </c>
      <c r="BK154" s="194" t="s">
        <v>29</v>
      </c>
    </row>
    <row r="155" spans="1:63" s="161" customFormat="1">
      <c r="A155" s="180" t="s">
        <v>949</v>
      </c>
      <c r="B155" s="201" t="s">
        <v>954</v>
      </c>
      <c r="C155" s="182">
        <v>50</v>
      </c>
      <c r="D155" s="182"/>
      <c r="E155" s="182" t="s">
        <v>929</v>
      </c>
      <c r="F155" s="182" t="s">
        <v>953</v>
      </c>
      <c r="G155" s="180" t="s">
        <v>759</v>
      </c>
      <c r="H155" s="181" t="s">
        <v>952</v>
      </c>
      <c r="I155" s="183">
        <v>42968</v>
      </c>
      <c r="J155" s="183"/>
      <c r="K155" s="183"/>
      <c r="L155" s="185">
        <v>11.7</v>
      </c>
      <c r="M155" s="188">
        <v>0</v>
      </c>
      <c r="N155" s="187">
        <v>0.06</v>
      </c>
      <c r="O155" s="188">
        <v>0.04</v>
      </c>
      <c r="P155" s="188">
        <v>0.04</v>
      </c>
      <c r="Q155" s="187">
        <v>0.16</v>
      </c>
      <c r="R155" s="188">
        <v>0.24</v>
      </c>
      <c r="S155" s="188">
        <v>0.28999999999999998</v>
      </c>
      <c r="T155" s="187">
        <v>0.41</v>
      </c>
      <c r="U155" s="188">
        <v>0.39</v>
      </c>
      <c r="V155" s="188">
        <v>0.51</v>
      </c>
      <c r="W155" s="187">
        <v>0.56999999999999995</v>
      </c>
      <c r="X155" s="188">
        <v>0.69</v>
      </c>
      <c r="Y155" s="188">
        <v>0.77</v>
      </c>
      <c r="Z155" s="187">
        <v>0.88</v>
      </c>
      <c r="AA155" s="188">
        <v>0.89</v>
      </c>
      <c r="AB155" s="188">
        <v>0.92</v>
      </c>
      <c r="AC155" s="187">
        <v>0.93</v>
      </c>
      <c r="AD155" s="188">
        <v>0.92</v>
      </c>
      <c r="AE155" s="188">
        <v>0.95</v>
      </c>
      <c r="AF155" s="187">
        <v>0.95</v>
      </c>
      <c r="AG155" s="188">
        <v>0.92</v>
      </c>
      <c r="AH155" s="190">
        <f t="shared" si="28"/>
        <v>0.69599999999999995</v>
      </c>
      <c r="AI155" s="200">
        <v>0.15</v>
      </c>
      <c r="AJ155" s="192">
        <v>0.35</v>
      </c>
      <c r="AK155" s="192">
        <v>0.6</v>
      </c>
      <c r="AL155" s="192">
        <v>0.85</v>
      </c>
      <c r="AM155" s="192">
        <v>0.9</v>
      </c>
      <c r="AN155" s="193">
        <v>0.95</v>
      </c>
      <c r="AO155" s="186">
        <f t="shared" si="31"/>
        <v>0</v>
      </c>
      <c r="AP155" s="186">
        <f t="shared" si="31"/>
        <v>0.7</v>
      </c>
      <c r="AQ155" s="186">
        <f t="shared" si="31"/>
        <v>0.47</v>
      </c>
      <c r="AR155" s="186">
        <f t="shared" si="31"/>
        <v>0.47</v>
      </c>
      <c r="AS155" s="186">
        <f t="shared" si="31"/>
        <v>1.87</v>
      </c>
      <c r="AT155" s="186">
        <f t="shared" si="31"/>
        <v>2.81</v>
      </c>
      <c r="AU155" s="186">
        <f t="shared" si="30"/>
        <v>3.39</v>
      </c>
      <c r="AV155" s="186">
        <f t="shared" si="30"/>
        <v>4.8</v>
      </c>
      <c r="AW155" s="186">
        <f t="shared" si="30"/>
        <v>4.5599999999999996</v>
      </c>
      <c r="AX155" s="186">
        <f t="shared" si="30"/>
        <v>5.97</v>
      </c>
      <c r="AY155" s="186">
        <f t="shared" si="30"/>
        <v>6.67</v>
      </c>
      <c r="AZ155" s="186">
        <f t="shared" si="30"/>
        <v>8.07</v>
      </c>
      <c r="BA155" s="186">
        <f t="shared" si="30"/>
        <v>9.01</v>
      </c>
      <c r="BB155" s="186">
        <f t="shared" si="30"/>
        <v>10.3</v>
      </c>
      <c r="BC155" s="186">
        <f t="shared" si="30"/>
        <v>10.41</v>
      </c>
      <c r="BD155" s="186">
        <f t="shared" si="30"/>
        <v>10.76</v>
      </c>
      <c r="BE155" s="186">
        <f t="shared" si="30"/>
        <v>10.88</v>
      </c>
      <c r="BF155" s="186">
        <f t="shared" si="30"/>
        <v>10.76</v>
      </c>
      <c r="BG155" s="186">
        <f t="shared" si="30"/>
        <v>11.12</v>
      </c>
      <c r="BH155" s="186">
        <f t="shared" si="30"/>
        <v>11.12</v>
      </c>
      <c r="BI155" s="186">
        <f t="shared" si="30"/>
        <v>10.76</v>
      </c>
      <c r="BJ155" s="190">
        <v>0.6</v>
      </c>
      <c r="BK155" s="194" t="s">
        <v>35</v>
      </c>
    </row>
    <row r="156" spans="1:63" s="161" customFormat="1">
      <c r="A156" s="180" t="s">
        <v>955</v>
      </c>
      <c r="B156" s="201" t="s">
        <v>950</v>
      </c>
      <c r="C156" s="182">
        <v>15</v>
      </c>
      <c r="D156" s="182"/>
      <c r="E156" s="182" t="s">
        <v>929</v>
      </c>
      <c r="F156" s="182">
        <v>100</v>
      </c>
      <c r="G156" s="180" t="s">
        <v>759</v>
      </c>
      <c r="H156" s="181" t="s">
        <v>952</v>
      </c>
      <c r="I156" s="183">
        <v>42968</v>
      </c>
      <c r="J156" s="183"/>
      <c r="K156" s="183"/>
      <c r="L156" s="185">
        <v>10.9</v>
      </c>
      <c r="M156" s="188">
        <v>0.04</v>
      </c>
      <c r="N156" s="187">
        <v>0.1</v>
      </c>
      <c r="O156" s="188">
        <v>0.12</v>
      </c>
      <c r="P156" s="188">
        <v>0.1</v>
      </c>
      <c r="Q156" s="187">
        <v>0.22</v>
      </c>
      <c r="R156" s="188">
        <v>0.23</v>
      </c>
      <c r="S156" s="188">
        <v>0.32</v>
      </c>
      <c r="T156" s="187">
        <v>0.45</v>
      </c>
      <c r="U156" s="188">
        <v>0.49</v>
      </c>
      <c r="V156" s="188">
        <v>0.62</v>
      </c>
      <c r="W156" s="187">
        <v>0.77</v>
      </c>
      <c r="X156" s="188">
        <v>0.8</v>
      </c>
      <c r="Y156" s="188">
        <v>0.82</v>
      </c>
      <c r="Z156" s="187">
        <v>0.85</v>
      </c>
      <c r="AA156" s="188">
        <v>0.77</v>
      </c>
      <c r="AB156" s="188">
        <v>0.72</v>
      </c>
      <c r="AC156" s="187">
        <v>0.71</v>
      </c>
      <c r="AD156" s="188">
        <v>0.8</v>
      </c>
      <c r="AE156" s="188">
        <v>0.82</v>
      </c>
      <c r="AF156" s="187">
        <v>0.8</v>
      </c>
      <c r="AG156" s="188">
        <v>0.8</v>
      </c>
      <c r="AH156" s="190">
        <f t="shared" si="28"/>
        <v>0.7</v>
      </c>
      <c r="AI156" s="200">
        <v>0.2</v>
      </c>
      <c r="AJ156" s="192">
        <v>0.4</v>
      </c>
      <c r="AK156" s="192">
        <v>0.75</v>
      </c>
      <c r="AL156" s="192">
        <v>0.8</v>
      </c>
      <c r="AM156" s="192">
        <v>0.75</v>
      </c>
      <c r="AN156" s="193">
        <v>0.8</v>
      </c>
      <c r="AO156" s="186">
        <f>ROUND(M156*$L156,2)</f>
        <v>0.44</v>
      </c>
      <c r="AP156" s="186">
        <f>ROUND(N156*$L156,2)</f>
        <v>1.0900000000000001</v>
      </c>
      <c r="AQ156" s="186">
        <f t="shared" ref="AQ156:BF161" si="32">ROUND(O156*$L156,2)</f>
        <v>1.31</v>
      </c>
      <c r="AR156" s="186">
        <f t="shared" si="32"/>
        <v>1.0900000000000001</v>
      </c>
      <c r="AS156" s="186">
        <f t="shared" si="32"/>
        <v>2.4</v>
      </c>
      <c r="AT156" s="186">
        <f t="shared" si="32"/>
        <v>2.5099999999999998</v>
      </c>
      <c r="AU156" s="186">
        <f t="shared" si="32"/>
        <v>3.49</v>
      </c>
      <c r="AV156" s="186">
        <f t="shared" si="32"/>
        <v>4.91</v>
      </c>
      <c r="AW156" s="186">
        <f t="shared" si="32"/>
        <v>5.34</v>
      </c>
      <c r="AX156" s="186">
        <f t="shared" si="32"/>
        <v>6.76</v>
      </c>
      <c r="AY156" s="186">
        <f t="shared" si="32"/>
        <v>8.39</v>
      </c>
      <c r="AZ156" s="186">
        <f t="shared" si="32"/>
        <v>8.7200000000000006</v>
      </c>
      <c r="BA156" s="186">
        <f t="shared" si="32"/>
        <v>8.94</v>
      </c>
      <c r="BB156" s="186">
        <f t="shared" si="32"/>
        <v>9.27</v>
      </c>
      <c r="BC156" s="186">
        <f t="shared" si="32"/>
        <v>8.39</v>
      </c>
      <c r="BD156" s="186">
        <f t="shared" si="32"/>
        <v>7.85</v>
      </c>
      <c r="BE156" s="186">
        <f t="shared" si="32"/>
        <v>7.74</v>
      </c>
      <c r="BF156" s="186">
        <f t="shared" si="32"/>
        <v>8.7200000000000006</v>
      </c>
      <c r="BG156" s="186">
        <f t="shared" ref="BG156:BI161" si="33">ROUND(AE156*$L156,2)</f>
        <v>8.94</v>
      </c>
      <c r="BH156" s="186">
        <f t="shared" si="33"/>
        <v>8.7200000000000006</v>
      </c>
      <c r="BI156" s="186">
        <f t="shared" si="33"/>
        <v>8.7200000000000006</v>
      </c>
      <c r="BJ156" s="190">
        <v>0.7</v>
      </c>
      <c r="BK156" s="194" t="s">
        <v>35</v>
      </c>
    </row>
    <row r="157" spans="1:63" s="161" customFormat="1">
      <c r="A157" s="180" t="s">
        <v>955</v>
      </c>
      <c r="B157" s="201" t="s">
        <v>950</v>
      </c>
      <c r="C157" s="182">
        <v>15</v>
      </c>
      <c r="D157" s="182"/>
      <c r="E157" s="182" t="s">
        <v>929</v>
      </c>
      <c r="F157" s="182">
        <v>500</v>
      </c>
      <c r="G157" s="180" t="s">
        <v>759</v>
      </c>
      <c r="H157" s="181" t="s">
        <v>952</v>
      </c>
      <c r="I157" s="183">
        <v>42968</v>
      </c>
      <c r="J157" s="183"/>
      <c r="K157" s="183"/>
      <c r="L157" s="185">
        <v>10.9</v>
      </c>
      <c r="M157" s="188">
        <v>0.03</v>
      </c>
      <c r="N157" s="187">
        <v>0.17</v>
      </c>
      <c r="O157" s="188">
        <v>0.25</v>
      </c>
      <c r="P157" s="188">
        <v>0.27</v>
      </c>
      <c r="Q157" s="187">
        <v>0.51</v>
      </c>
      <c r="R157" s="188">
        <v>0.51</v>
      </c>
      <c r="S157" s="188">
        <v>0.59</v>
      </c>
      <c r="T157" s="187">
        <v>0.65</v>
      </c>
      <c r="U157" s="188">
        <v>0.61</v>
      </c>
      <c r="V157" s="188">
        <v>0.56999999999999995</v>
      </c>
      <c r="W157" s="187">
        <v>0.55000000000000004</v>
      </c>
      <c r="X157" s="188">
        <v>0.67</v>
      </c>
      <c r="Y157" s="188">
        <v>0.7</v>
      </c>
      <c r="Z157" s="187">
        <v>0.74</v>
      </c>
      <c r="AA157" s="188">
        <v>0.77</v>
      </c>
      <c r="AB157" s="188">
        <v>0.78</v>
      </c>
      <c r="AC157" s="187">
        <v>0.81</v>
      </c>
      <c r="AD157" s="188">
        <v>0.84</v>
      </c>
      <c r="AE157" s="188">
        <v>0.88</v>
      </c>
      <c r="AF157" s="187">
        <v>0.85</v>
      </c>
      <c r="AG157" s="188">
        <v>0.8</v>
      </c>
      <c r="AH157" s="190">
        <f t="shared" si="28"/>
        <v>0.68499999999999994</v>
      </c>
      <c r="AI157" s="200">
        <v>0.45</v>
      </c>
      <c r="AJ157" s="192">
        <v>0.6</v>
      </c>
      <c r="AK157" s="192">
        <v>0.6</v>
      </c>
      <c r="AL157" s="192">
        <v>0.75</v>
      </c>
      <c r="AM157" s="192">
        <v>0.8</v>
      </c>
      <c r="AN157" s="193">
        <v>0.85</v>
      </c>
      <c r="AO157" s="186">
        <f t="shared" ref="AO157:AP161" si="34">ROUND(M157*$L157,2)</f>
        <v>0.33</v>
      </c>
      <c r="AP157" s="186">
        <f t="shared" si="34"/>
        <v>1.85</v>
      </c>
      <c r="AQ157" s="186">
        <f t="shared" si="32"/>
        <v>2.73</v>
      </c>
      <c r="AR157" s="186">
        <f t="shared" si="32"/>
        <v>2.94</v>
      </c>
      <c r="AS157" s="186">
        <f t="shared" si="32"/>
        <v>5.56</v>
      </c>
      <c r="AT157" s="186">
        <f t="shared" si="32"/>
        <v>5.56</v>
      </c>
      <c r="AU157" s="186">
        <f t="shared" si="32"/>
        <v>6.43</v>
      </c>
      <c r="AV157" s="186">
        <f t="shared" si="32"/>
        <v>7.09</v>
      </c>
      <c r="AW157" s="186">
        <f t="shared" si="32"/>
        <v>6.65</v>
      </c>
      <c r="AX157" s="186">
        <f t="shared" si="32"/>
        <v>6.21</v>
      </c>
      <c r="AY157" s="186">
        <f t="shared" si="32"/>
        <v>6</v>
      </c>
      <c r="AZ157" s="186">
        <f t="shared" si="32"/>
        <v>7.3</v>
      </c>
      <c r="BA157" s="186">
        <f t="shared" si="32"/>
        <v>7.63</v>
      </c>
      <c r="BB157" s="186">
        <f t="shared" si="32"/>
        <v>8.07</v>
      </c>
      <c r="BC157" s="186">
        <f t="shared" si="32"/>
        <v>8.39</v>
      </c>
      <c r="BD157" s="186">
        <f t="shared" si="32"/>
        <v>8.5</v>
      </c>
      <c r="BE157" s="186">
        <f t="shared" si="32"/>
        <v>8.83</v>
      </c>
      <c r="BF157" s="186">
        <f t="shared" si="32"/>
        <v>9.16</v>
      </c>
      <c r="BG157" s="186">
        <f t="shared" si="33"/>
        <v>9.59</v>
      </c>
      <c r="BH157" s="186">
        <f t="shared" si="33"/>
        <v>9.27</v>
      </c>
      <c r="BI157" s="186">
        <f t="shared" si="33"/>
        <v>8.7200000000000006</v>
      </c>
      <c r="BJ157" s="190">
        <v>0.7</v>
      </c>
      <c r="BK157" s="194" t="s">
        <v>35</v>
      </c>
    </row>
    <row r="158" spans="1:63" s="161" customFormat="1">
      <c r="A158" s="180" t="s">
        <v>955</v>
      </c>
      <c r="B158" s="201" t="s">
        <v>950</v>
      </c>
      <c r="C158" s="182">
        <v>30</v>
      </c>
      <c r="D158" s="182"/>
      <c r="E158" s="182" t="s">
        <v>929</v>
      </c>
      <c r="F158" s="182">
        <v>100</v>
      </c>
      <c r="G158" s="180" t="s">
        <v>759</v>
      </c>
      <c r="H158" s="181" t="s">
        <v>952</v>
      </c>
      <c r="I158" s="183">
        <v>42968</v>
      </c>
      <c r="J158" s="183"/>
      <c r="K158" s="183"/>
      <c r="L158" s="185">
        <v>10.9</v>
      </c>
      <c r="M158" s="188">
        <v>0.02</v>
      </c>
      <c r="N158" s="187">
        <v>0.12</v>
      </c>
      <c r="O158" s="188">
        <v>0.18</v>
      </c>
      <c r="P158" s="188">
        <v>0.17</v>
      </c>
      <c r="Q158" s="187">
        <v>0.44</v>
      </c>
      <c r="R158" s="188">
        <v>0.44</v>
      </c>
      <c r="S158" s="188">
        <v>0.57999999999999996</v>
      </c>
      <c r="T158" s="187">
        <v>0.73</v>
      </c>
      <c r="U158" s="188">
        <v>0.77</v>
      </c>
      <c r="V158" s="188">
        <v>0.89</v>
      </c>
      <c r="W158" s="187">
        <v>1</v>
      </c>
      <c r="X158" s="188">
        <v>0.95</v>
      </c>
      <c r="Y158" s="188">
        <v>0.97</v>
      </c>
      <c r="Z158" s="187">
        <v>0.92</v>
      </c>
      <c r="AA158" s="188">
        <v>0.9</v>
      </c>
      <c r="AB158" s="188">
        <v>0.91</v>
      </c>
      <c r="AC158" s="187">
        <v>0.92</v>
      </c>
      <c r="AD158" s="188">
        <v>0.94</v>
      </c>
      <c r="AE158" s="188">
        <v>0.95</v>
      </c>
      <c r="AF158" s="187">
        <v>0.92</v>
      </c>
      <c r="AG158" s="188">
        <v>0.87</v>
      </c>
      <c r="AH158" s="190">
        <f t="shared" si="28"/>
        <v>0.89599999999999991</v>
      </c>
      <c r="AI158" s="200">
        <v>0.35</v>
      </c>
      <c r="AJ158" s="192">
        <v>0.7</v>
      </c>
      <c r="AK158" s="192">
        <v>0.95</v>
      </c>
      <c r="AL158" s="192">
        <v>0.95</v>
      </c>
      <c r="AM158" s="192">
        <v>0.9</v>
      </c>
      <c r="AN158" s="193">
        <v>0.9</v>
      </c>
      <c r="AO158" s="186">
        <f t="shared" si="34"/>
        <v>0.22</v>
      </c>
      <c r="AP158" s="186">
        <f t="shared" si="34"/>
        <v>1.31</v>
      </c>
      <c r="AQ158" s="186">
        <f t="shared" si="32"/>
        <v>1.96</v>
      </c>
      <c r="AR158" s="186">
        <f t="shared" si="32"/>
        <v>1.85</v>
      </c>
      <c r="AS158" s="186">
        <f t="shared" si="32"/>
        <v>4.8</v>
      </c>
      <c r="AT158" s="186">
        <f t="shared" si="32"/>
        <v>4.8</v>
      </c>
      <c r="AU158" s="186">
        <f t="shared" si="32"/>
        <v>6.32</v>
      </c>
      <c r="AV158" s="186">
        <f t="shared" si="32"/>
        <v>7.96</v>
      </c>
      <c r="AW158" s="186">
        <f t="shared" si="32"/>
        <v>8.39</v>
      </c>
      <c r="AX158" s="186">
        <f t="shared" si="32"/>
        <v>9.6999999999999993</v>
      </c>
      <c r="AY158" s="186">
        <f t="shared" si="32"/>
        <v>10.9</v>
      </c>
      <c r="AZ158" s="186">
        <f t="shared" si="32"/>
        <v>10.36</v>
      </c>
      <c r="BA158" s="186">
        <f t="shared" si="32"/>
        <v>10.57</v>
      </c>
      <c r="BB158" s="186">
        <f t="shared" si="32"/>
        <v>10.029999999999999</v>
      </c>
      <c r="BC158" s="186">
        <f t="shared" si="32"/>
        <v>9.81</v>
      </c>
      <c r="BD158" s="186">
        <f t="shared" si="32"/>
        <v>9.92</v>
      </c>
      <c r="BE158" s="186">
        <f t="shared" si="32"/>
        <v>10.029999999999999</v>
      </c>
      <c r="BF158" s="186">
        <f t="shared" si="32"/>
        <v>10.25</v>
      </c>
      <c r="BG158" s="186">
        <f t="shared" si="33"/>
        <v>10.36</v>
      </c>
      <c r="BH158" s="186">
        <f t="shared" si="33"/>
        <v>10.029999999999999</v>
      </c>
      <c r="BI158" s="186">
        <f t="shared" si="33"/>
        <v>9.48</v>
      </c>
      <c r="BJ158" s="190">
        <v>0.95</v>
      </c>
      <c r="BK158" s="194" t="s">
        <v>57</v>
      </c>
    </row>
    <row r="159" spans="1:63" s="161" customFormat="1">
      <c r="A159" s="180" t="s">
        <v>955</v>
      </c>
      <c r="B159" s="201" t="s">
        <v>950</v>
      </c>
      <c r="C159" s="182">
        <v>30</v>
      </c>
      <c r="D159" s="182"/>
      <c r="E159" s="182" t="s">
        <v>929</v>
      </c>
      <c r="F159" s="182">
        <v>500</v>
      </c>
      <c r="G159" s="180" t="s">
        <v>759</v>
      </c>
      <c r="H159" s="181" t="s">
        <v>952</v>
      </c>
      <c r="I159" s="183">
        <v>42968</v>
      </c>
      <c r="J159" s="183"/>
      <c r="K159" s="183"/>
      <c r="L159" s="185">
        <v>10.9</v>
      </c>
      <c r="M159" s="188">
        <v>0.09</v>
      </c>
      <c r="N159" s="187">
        <v>0.28999999999999998</v>
      </c>
      <c r="O159" s="188">
        <v>0.34</v>
      </c>
      <c r="P159" s="188">
        <v>0.41</v>
      </c>
      <c r="Q159" s="187">
        <v>0.67</v>
      </c>
      <c r="R159" s="188">
        <v>0.75</v>
      </c>
      <c r="S159" s="188">
        <v>0.82</v>
      </c>
      <c r="T159" s="187">
        <v>0.76</v>
      </c>
      <c r="U159" s="188">
        <v>0.65</v>
      </c>
      <c r="V159" s="188">
        <v>0.69</v>
      </c>
      <c r="W159" s="187">
        <v>0.84</v>
      </c>
      <c r="X159" s="188">
        <v>0.82</v>
      </c>
      <c r="Y159" s="188">
        <v>0.88</v>
      </c>
      <c r="Z159" s="187">
        <v>0.99</v>
      </c>
      <c r="AA159" s="188">
        <v>0.93</v>
      </c>
      <c r="AB159" s="188">
        <v>0.98</v>
      </c>
      <c r="AC159" s="187">
        <v>0.97</v>
      </c>
      <c r="AD159" s="188">
        <v>0.96</v>
      </c>
      <c r="AE159" s="188">
        <v>0.98</v>
      </c>
      <c r="AF159" s="187">
        <v>0.92</v>
      </c>
      <c r="AG159" s="188">
        <v>0.87</v>
      </c>
      <c r="AH159" s="190">
        <f t="shared" si="28"/>
        <v>0.85099999999999998</v>
      </c>
      <c r="AI159" s="200">
        <v>0.6</v>
      </c>
      <c r="AJ159" s="192">
        <v>0.75</v>
      </c>
      <c r="AK159" s="192">
        <v>0.8</v>
      </c>
      <c r="AL159" s="192">
        <v>0.95</v>
      </c>
      <c r="AM159" s="192">
        <v>0.95</v>
      </c>
      <c r="AN159" s="193">
        <v>0.9</v>
      </c>
      <c r="AO159" s="186">
        <f t="shared" si="34"/>
        <v>0.98</v>
      </c>
      <c r="AP159" s="186">
        <f t="shared" si="34"/>
        <v>3.16</v>
      </c>
      <c r="AQ159" s="186">
        <f t="shared" si="32"/>
        <v>3.71</v>
      </c>
      <c r="AR159" s="186">
        <f t="shared" si="32"/>
        <v>4.47</v>
      </c>
      <c r="AS159" s="186">
        <f t="shared" si="32"/>
        <v>7.3</v>
      </c>
      <c r="AT159" s="186">
        <f t="shared" si="32"/>
        <v>8.18</v>
      </c>
      <c r="AU159" s="186">
        <f t="shared" si="32"/>
        <v>8.94</v>
      </c>
      <c r="AV159" s="186">
        <f t="shared" si="32"/>
        <v>8.2799999999999994</v>
      </c>
      <c r="AW159" s="186">
        <f t="shared" si="32"/>
        <v>7.09</v>
      </c>
      <c r="AX159" s="186">
        <f t="shared" si="32"/>
        <v>7.52</v>
      </c>
      <c r="AY159" s="186">
        <f t="shared" si="32"/>
        <v>9.16</v>
      </c>
      <c r="AZ159" s="186">
        <f t="shared" si="32"/>
        <v>8.94</v>
      </c>
      <c r="BA159" s="186">
        <f t="shared" si="32"/>
        <v>9.59</v>
      </c>
      <c r="BB159" s="186">
        <f t="shared" si="32"/>
        <v>10.79</v>
      </c>
      <c r="BC159" s="186">
        <f t="shared" si="32"/>
        <v>10.14</v>
      </c>
      <c r="BD159" s="186">
        <f t="shared" si="32"/>
        <v>10.68</v>
      </c>
      <c r="BE159" s="186">
        <f t="shared" si="32"/>
        <v>10.57</v>
      </c>
      <c r="BF159" s="186">
        <f t="shared" si="32"/>
        <v>10.46</v>
      </c>
      <c r="BG159" s="186">
        <f t="shared" si="33"/>
        <v>10.68</v>
      </c>
      <c r="BH159" s="186">
        <f t="shared" si="33"/>
        <v>10.029999999999999</v>
      </c>
      <c r="BI159" s="186">
        <f t="shared" si="33"/>
        <v>9.48</v>
      </c>
      <c r="BJ159" s="190">
        <v>0.9</v>
      </c>
      <c r="BK159" s="194" t="s">
        <v>57</v>
      </c>
    </row>
    <row r="160" spans="1:63" s="161" customFormat="1">
      <c r="A160" s="180" t="s">
        <v>955</v>
      </c>
      <c r="B160" s="201" t="s">
        <v>950</v>
      </c>
      <c r="C160" s="182">
        <v>50</v>
      </c>
      <c r="D160" s="182"/>
      <c r="E160" s="182" t="s">
        <v>929</v>
      </c>
      <c r="F160" s="182">
        <v>100</v>
      </c>
      <c r="G160" s="180" t="s">
        <v>759</v>
      </c>
      <c r="H160" s="181" t="s">
        <v>952</v>
      </c>
      <c r="I160" s="183">
        <v>42968</v>
      </c>
      <c r="J160" s="183"/>
      <c r="K160" s="183"/>
      <c r="L160" s="185">
        <v>10.9</v>
      </c>
      <c r="M160" s="188">
        <v>0.1</v>
      </c>
      <c r="N160" s="187">
        <v>0.18</v>
      </c>
      <c r="O160" s="188">
        <v>0.25</v>
      </c>
      <c r="P160" s="188">
        <v>0.25</v>
      </c>
      <c r="Q160" s="187">
        <v>0.49</v>
      </c>
      <c r="R160" s="188">
        <v>0.49</v>
      </c>
      <c r="S160" s="188">
        <v>0.79</v>
      </c>
      <c r="T160" s="187">
        <v>0.97</v>
      </c>
      <c r="U160" s="188">
        <v>0.89</v>
      </c>
      <c r="V160" s="188">
        <v>1.02</v>
      </c>
      <c r="W160" s="187">
        <v>0.99</v>
      </c>
      <c r="X160" s="188">
        <v>0.97</v>
      </c>
      <c r="Y160" s="188">
        <v>0.98</v>
      </c>
      <c r="Z160" s="187">
        <v>0.93</v>
      </c>
      <c r="AA160" s="188">
        <v>0.98</v>
      </c>
      <c r="AB160" s="188">
        <v>0.97</v>
      </c>
      <c r="AC160" s="187">
        <v>0.94</v>
      </c>
      <c r="AD160" s="188">
        <v>0.96</v>
      </c>
      <c r="AE160" s="188">
        <v>0.92</v>
      </c>
      <c r="AF160" s="187">
        <v>0.95</v>
      </c>
      <c r="AG160" s="188">
        <v>0.96</v>
      </c>
      <c r="AH160" s="190">
        <f t="shared" si="28"/>
        <v>0.96400000000000008</v>
      </c>
      <c r="AI160" s="200">
        <v>0.4</v>
      </c>
      <c r="AJ160" s="192">
        <v>0.9</v>
      </c>
      <c r="AK160" s="192">
        <v>1</v>
      </c>
      <c r="AL160" s="192">
        <v>0.95</v>
      </c>
      <c r="AM160" s="192">
        <v>0.95</v>
      </c>
      <c r="AN160" s="193">
        <v>0.95</v>
      </c>
      <c r="AO160" s="186">
        <f t="shared" si="34"/>
        <v>1.0900000000000001</v>
      </c>
      <c r="AP160" s="186">
        <f t="shared" si="34"/>
        <v>1.96</v>
      </c>
      <c r="AQ160" s="186">
        <f t="shared" si="32"/>
        <v>2.73</v>
      </c>
      <c r="AR160" s="186">
        <f t="shared" si="32"/>
        <v>2.73</v>
      </c>
      <c r="AS160" s="186">
        <f t="shared" si="32"/>
        <v>5.34</v>
      </c>
      <c r="AT160" s="186">
        <f t="shared" si="32"/>
        <v>5.34</v>
      </c>
      <c r="AU160" s="186">
        <f t="shared" si="32"/>
        <v>8.61</v>
      </c>
      <c r="AV160" s="186">
        <f t="shared" si="32"/>
        <v>10.57</v>
      </c>
      <c r="AW160" s="186">
        <f t="shared" si="32"/>
        <v>9.6999999999999993</v>
      </c>
      <c r="AX160" s="186">
        <f t="shared" si="32"/>
        <v>11.12</v>
      </c>
      <c r="AY160" s="186">
        <f t="shared" si="32"/>
        <v>10.79</v>
      </c>
      <c r="AZ160" s="186">
        <f t="shared" si="32"/>
        <v>10.57</v>
      </c>
      <c r="BA160" s="186">
        <f t="shared" si="32"/>
        <v>10.68</v>
      </c>
      <c r="BB160" s="186">
        <f t="shared" si="32"/>
        <v>10.14</v>
      </c>
      <c r="BC160" s="186">
        <f t="shared" si="32"/>
        <v>10.68</v>
      </c>
      <c r="BD160" s="186">
        <f t="shared" si="32"/>
        <v>10.57</v>
      </c>
      <c r="BE160" s="186">
        <f t="shared" si="32"/>
        <v>10.25</v>
      </c>
      <c r="BF160" s="186">
        <f t="shared" si="32"/>
        <v>10.46</v>
      </c>
      <c r="BG160" s="186">
        <f t="shared" si="33"/>
        <v>10.029999999999999</v>
      </c>
      <c r="BH160" s="186">
        <f t="shared" si="33"/>
        <v>10.36</v>
      </c>
      <c r="BI160" s="186">
        <f t="shared" si="33"/>
        <v>10.46</v>
      </c>
      <c r="BJ160" s="190">
        <v>1</v>
      </c>
      <c r="BK160" s="194" t="s">
        <v>57</v>
      </c>
    </row>
    <row r="161" spans="1:63" s="161" customFormat="1">
      <c r="A161" s="180" t="s">
        <v>955</v>
      </c>
      <c r="B161" s="201" t="s">
        <v>950</v>
      </c>
      <c r="C161" s="182">
        <v>50</v>
      </c>
      <c r="D161" s="182"/>
      <c r="E161" s="182" t="s">
        <v>929</v>
      </c>
      <c r="F161" s="182">
        <v>500</v>
      </c>
      <c r="G161" s="180" t="s">
        <v>759</v>
      </c>
      <c r="H161" s="181" t="s">
        <v>952</v>
      </c>
      <c r="I161" s="183">
        <v>42968</v>
      </c>
      <c r="J161" s="183"/>
      <c r="K161" s="183"/>
      <c r="L161" s="185">
        <v>10.9</v>
      </c>
      <c r="M161" s="188">
        <v>0.15</v>
      </c>
      <c r="N161" s="187">
        <v>0.38</v>
      </c>
      <c r="O161" s="188">
        <v>0.36</v>
      </c>
      <c r="P161" s="188">
        <v>0.45</v>
      </c>
      <c r="Q161" s="187">
        <v>0.73</v>
      </c>
      <c r="R161" s="188">
        <v>0.72</v>
      </c>
      <c r="S161" s="188">
        <v>0.81</v>
      </c>
      <c r="T161" s="187">
        <v>0.82</v>
      </c>
      <c r="U161" s="188">
        <v>0.77</v>
      </c>
      <c r="V161" s="188">
        <v>0.88</v>
      </c>
      <c r="W161" s="187">
        <v>0.9</v>
      </c>
      <c r="X161" s="188">
        <v>0.97</v>
      </c>
      <c r="Y161" s="188">
        <v>1.06</v>
      </c>
      <c r="Z161" s="187">
        <v>0.99</v>
      </c>
      <c r="AA161" s="188">
        <v>0.98</v>
      </c>
      <c r="AB161" s="188">
        <v>1.05</v>
      </c>
      <c r="AC161" s="187">
        <v>1.01</v>
      </c>
      <c r="AD161" s="188">
        <v>1.04</v>
      </c>
      <c r="AE161" s="188">
        <v>0.97</v>
      </c>
      <c r="AF161" s="187">
        <v>0.97</v>
      </c>
      <c r="AG161" s="188">
        <v>0.92</v>
      </c>
      <c r="AH161" s="190">
        <f t="shared" si="28"/>
        <v>0.94300000000000017</v>
      </c>
      <c r="AI161" s="200">
        <v>0.65</v>
      </c>
      <c r="AJ161" s="192">
        <v>0.8</v>
      </c>
      <c r="AK161" s="192">
        <v>0.9</v>
      </c>
      <c r="AL161" s="192">
        <v>1</v>
      </c>
      <c r="AM161" s="192">
        <v>1</v>
      </c>
      <c r="AN161" s="193">
        <v>0.95</v>
      </c>
      <c r="AO161" s="186">
        <f t="shared" si="34"/>
        <v>1.64</v>
      </c>
      <c r="AP161" s="186">
        <f t="shared" si="34"/>
        <v>4.1399999999999997</v>
      </c>
      <c r="AQ161" s="186">
        <f t="shared" si="32"/>
        <v>3.92</v>
      </c>
      <c r="AR161" s="186">
        <f t="shared" si="32"/>
        <v>4.91</v>
      </c>
      <c r="AS161" s="186">
        <f t="shared" si="32"/>
        <v>7.96</v>
      </c>
      <c r="AT161" s="186">
        <f t="shared" si="32"/>
        <v>7.85</v>
      </c>
      <c r="AU161" s="186">
        <f t="shared" si="32"/>
        <v>8.83</v>
      </c>
      <c r="AV161" s="186">
        <f t="shared" si="32"/>
        <v>8.94</v>
      </c>
      <c r="AW161" s="186">
        <f t="shared" si="32"/>
        <v>8.39</v>
      </c>
      <c r="AX161" s="186">
        <f t="shared" si="32"/>
        <v>9.59</v>
      </c>
      <c r="AY161" s="186">
        <f t="shared" si="32"/>
        <v>9.81</v>
      </c>
      <c r="AZ161" s="186">
        <f t="shared" si="32"/>
        <v>10.57</v>
      </c>
      <c r="BA161" s="186">
        <f t="shared" si="32"/>
        <v>11.55</v>
      </c>
      <c r="BB161" s="186">
        <f t="shared" si="32"/>
        <v>10.79</v>
      </c>
      <c r="BC161" s="186">
        <f t="shared" si="32"/>
        <v>10.68</v>
      </c>
      <c r="BD161" s="186">
        <f t="shared" si="32"/>
        <v>11.45</v>
      </c>
      <c r="BE161" s="186">
        <f t="shared" si="32"/>
        <v>11.01</v>
      </c>
      <c r="BF161" s="186">
        <f t="shared" si="32"/>
        <v>11.34</v>
      </c>
      <c r="BG161" s="186">
        <f t="shared" si="33"/>
        <v>10.57</v>
      </c>
      <c r="BH161" s="186">
        <f t="shared" si="33"/>
        <v>10.57</v>
      </c>
      <c r="BI161" s="186">
        <f t="shared" si="33"/>
        <v>10.029999999999999</v>
      </c>
      <c r="BJ161" s="190">
        <v>1</v>
      </c>
      <c r="BK161" s="194" t="s">
        <v>57</v>
      </c>
    </row>
    <row r="162" spans="1:63" s="161" customFormat="1">
      <c r="A162" s="180" t="str">
        <f>A149</f>
        <v>Linear Absorber polar</v>
      </c>
      <c r="B162" s="180" t="s">
        <v>956</v>
      </c>
      <c r="C162" s="180">
        <f>C149</f>
        <v>50</v>
      </c>
      <c r="D162" s="180"/>
      <c r="E162" s="180" t="str">
        <f>E149</f>
        <v>polar</v>
      </c>
      <c r="F162" s="180" t="s">
        <v>957</v>
      </c>
      <c r="G162" s="180" t="str">
        <f>G149</f>
        <v>DIN EN ISO 354</v>
      </c>
      <c r="H162" s="182" t="str">
        <f>H149</f>
        <v>1702-002-17</v>
      </c>
      <c r="I162" s="183">
        <v>42921</v>
      </c>
      <c r="J162" s="180" t="str">
        <f>J149</f>
        <v>B1</v>
      </c>
      <c r="K162" s="180" t="str">
        <f>K149</f>
        <v>nicht klassifiziert</v>
      </c>
      <c r="L162" s="180">
        <f>L149</f>
        <v>3.5</v>
      </c>
      <c r="M162" s="180">
        <f>M149</f>
        <v>0.01</v>
      </c>
      <c r="N162" s="180">
        <f>N149</f>
        <v>0.28999999999999998</v>
      </c>
      <c r="O162" s="180">
        <f>O149</f>
        <v>0.18</v>
      </c>
      <c r="P162" s="180">
        <f>P149</f>
        <v>0.18</v>
      </c>
      <c r="Q162" s="180">
        <f>Q149</f>
        <v>0.33</v>
      </c>
      <c r="R162" s="180">
        <f>R149</f>
        <v>0.46</v>
      </c>
      <c r="S162" s="180">
        <f>S149</f>
        <v>0.7</v>
      </c>
      <c r="T162" s="180">
        <f>T149</f>
        <v>0.88</v>
      </c>
      <c r="U162" s="180">
        <f>U149</f>
        <v>0.82</v>
      </c>
      <c r="V162" s="180">
        <f>V149</f>
        <v>0.83</v>
      </c>
      <c r="W162" s="180">
        <f>W149</f>
        <v>0.76</v>
      </c>
      <c r="X162" s="180">
        <f>X149</f>
        <v>0.78</v>
      </c>
      <c r="Y162" s="180">
        <f>Y149</f>
        <v>0.8</v>
      </c>
      <c r="Z162" s="180">
        <f>Z149</f>
        <v>0.81</v>
      </c>
      <c r="AA162" s="180">
        <f>AA149</f>
        <v>0.84</v>
      </c>
      <c r="AB162" s="180">
        <f>AB149</f>
        <v>0.89</v>
      </c>
      <c r="AC162" s="180">
        <f>AC149</f>
        <v>0.93</v>
      </c>
      <c r="AD162" s="180">
        <f>AD149</f>
        <v>0.95</v>
      </c>
      <c r="AE162" s="180">
        <f>AE149</f>
        <v>0.97</v>
      </c>
      <c r="AF162" s="180">
        <f>AF149</f>
        <v>0.98</v>
      </c>
      <c r="AG162" s="180">
        <f>AG149</f>
        <v>0.97</v>
      </c>
      <c r="AH162" s="180">
        <f>AH149</f>
        <v>0.83399999999999996</v>
      </c>
      <c r="AI162" s="180">
        <f>AI149</f>
        <v>0.3</v>
      </c>
      <c r="AJ162" s="180">
        <f>AJ149</f>
        <v>0.8</v>
      </c>
      <c r="AK162" s="180">
        <f>AK149</f>
        <v>0.8</v>
      </c>
      <c r="AL162" s="180">
        <f>AL149</f>
        <v>0.8</v>
      </c>
      <c r="AM162" s="180">
        <f>AM149</f>
        <v>0.9</v>
      </c>
      <c r="AN162" s="180">
        <f>AN149</f>
        <v>0.95</v>
      </c>
      <c r="AO162" s="180">
        <f>AO149</f>
        <v>0.04</v>
      </c>
      <c r="AP162" s="180">
        <f>AP149</f>
        <v>1.02</v>
      </c>
      <c r="AQ162" s="180">
        <f>AQ149</f>
        <v>0.63</v>
      </c>
      <c r="AR162" s="180">
        <f>AR149</f>
        <v>0.63</v>
      </c>
      <c r="AS162" s="180">
        <f>AS149</f>
        <v>1.1599999999999999</v>
      </c>
      <c r="AT162" s="180">
        <f>AT149</f>
        <v>1.61</v>
      </c>
      <c r="AU162" s="180">
        <f>AU149</f>
        <v>2.4500000000000002</v>
      </c>
      <c r="AV162" s="180">
        <f>AV149</f>
        <v>3.08</v>
      </c>
      <c r="AW162" s="180">
        <f>AW149</f>
        <v>2.87</v>
      </c>
      <c r="AX162" s="180">
        <f>AX149</f>
        <v>2.91</v>
      </c>
      <c r="AY162" s="180">
        <f>AY149</f>
        <v>2.66</v>
      </c>
      <c r="AZ162" s="180">
        <f>AZ149</f>
        <v>2.73</v>
      </c>
      <c r="BA162" s="180">
        <f>BA149</f>
        <v>2.8</v>
      </c>
      <c r="BB162" s="180">
        <f>BB149</f>
        <v>2.84</v>
      </c>
      <c r="BC162" s="180">
        <f>BC149</f>
        <v>2.94</v>
      </c>
      <c r="BD162" s="180">
        <f>BD149</f>
        <v>3.12</v>
      </c>
      <c r="BE162" s="180">
        <f>BE149</f>
        <v>3.26</v>
      </c>
      <c r="BF162" s="180">
        <f>BF149</f>
        <v>3.33</v>
      </c>
      <c r="BG162" s="180">
        <f>BG149</f>
        <v>3.4</v>
      </c>
      <c r="BH162" s="180">
        <f>BH149</f>
        <v>3.43</v>
      </c>
      <c r="BI162" s="180">
        <f>BI149</f>
        <v>3.4</v>
      </c>
      <c r="BJ162" s="180">
        <f>BJ149</f>
        <v>0.85</v>
      </c>
      <c r="BK162" s="180" t="str">
        <f>BK149</f>
        <v>B</v>
      </c>
    </row>
  </sheetData>
  <sheetProtection autoFilter="0"/>
  <protectedRanges>
    <protectedRange algorithmName="SHA-512" hashValue="G0JLsOh4JOv1XqSEsIT8n7Qa4ssL/aP0hsp1DQWki3jLlobFUsvwxO2pc6jt7laUFOPPRGRYtqWVvOZBm2mVOQ==" saltValue="Xaf/q9V6940GJug9l9zXgg==" spinCount="100000" sqref="I125:I161" name="Links verwenden_2_1" securityDescriptor="O:WDG:WDD:(A;;CC;;;WD)"/>
  </protectedRanges>
  <autoFilter ref="A1:BK162" xr:uid="{BFEE8938-55C4-4042-9BBB-D86C6668326A}"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4" showButton="0"/>
    <filterColumn colId="35" showButton="0"/>
    <filterColumn colId="36" showButton="0"/>
    <filterColumn colId="37" showButton="0"/>
    <filterColumn colId="38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  <filterColumn colId="59" showButton="0"/>
  </autoFilter>
  <mergeCells count="16">
    <mergeCell ref="K1:K2"/>
    <mergeCell ref="J1:J2"/>
    <mergeCell ref="M1:AG1"/>
    <mergeCell ref="AH1:AH2"/>
    <mergeCell ref="AI1:AN1"/>
    <mergeCell ref="AO1:BI1"/>
    <mergeCell ref="BJ1:BJ2"/>
    <mergeCell ref="BK1:BK2"/>
    <mergeCell ref="I1:I2"/>
    <mergeCell ref="E1:E2"/>
    <mergeCell ref="F1:F2"/>
    <mergeCell ref="G1:G2"/>
    <mergeCell ref="H1:H2"/>
    <mergeCell ref="A1:A2"/>
    <mergeCell ref="B1:B2"/>
    <mergeCell ref="D1:D2"/>
  </mergeCells>
  <printOptions horizontalCentered="1"/>
  <pageMargins left="0.78740157480314965" right="0.19685039370078741" top="0.23622047244094491" bottom="0.39370078740157483" header="0" footer="0"/>
  <pageSetup paperSize="272" scale="16" fitToHeight="5" orientation="portrait" horizontalDpi="4294967292" r:id="rId1"/>
  <headerFooter alignWithMargins="0">
    <oddFooter>&amp;Lillbruck acoustic GmbH &amp;C&amp;F&amp;RSeite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Decke</vt:lpstr>
      <vt:lpstr>Segel</vt:lpstr>
      <vt:lpstr>Baffel</vt:lpstr>
      <vt:lpstr>Akustikwände, L-Absorber</vt:lpstr>
      <vt:lpstr>Längsschalldämmung</vt:lpstr>
      <vt:lpstr>Soft Akustik</vt:lpstr>
      <vt:lpstr>'Soft Akustik'!Druckbereich</vt:lpstr>
      <vt:lpstr>'Soft Akustik'!Drucktitel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Richter Martin</dc:creator>
  <cp:lastModifiedBy>Richter Martin</cp:lastModifiedBy>
  <dcterms:created xsi:type="dcterms:W3CDTF">2026-03-31T13:22:24Z</dcterms:created>
  <dcterms:modified xsi:type="dcterms:W3CDTF">2026-03-31T13:37:12Z</dcterms:modified>
</cp:coreProperties>
</file>